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00" windowHeight="12525" activeTab="0"/>
  </bookViews>
  <sheets>
    <sheet name="B2" sheetId="1" r:id="rId1"/>
  </sheets>
  <definedNames>
    <definedName name="_xlnm.Print_Titles" localSheetId="0">'B2'!$1:$1</definedName>
  </definedNames>
  <calcPr fullCalcOnLoad="1"/>
</workbook>
</file>

<file path=xl/sharedStrings.xml><?xml version="1.0" encoding="utf-8"?>
<sst xmlns="http://schemas.openxmlformats.org/spreadsheetml/2006/main" count="617" uniqueCount="411">
  <si>
    <t>Zap.št.</t>
  </si>
  <si>
    <t>Datoteka</t>
  </si>
  <si>
    <t>Vlagatelj-šifra</t>
  </si>
  <si>
    <t>Vlagatelj-Naziv</t>
  </si>
  <si>
    <t>Vlagatelj-Naslov</t>
  </si>
  <si>
    <t>Vlagatelj-Pošta</t>
  </si>
  <si>
    <t>Zaprošen znesek s strani prijaviteljev v EUR</t>
  </si>
  <si>
    <t>Slovenski delegat</t>
  </si>
  <si>
    <t>Funkcija delegata</t>
  </si>
  <si>
    <t>Mednarodno znanstveno združenje</t>
  </si>
  <si>
    <t>Kraj,država,datum zasedanja</t>
  </si>
  <si>
    <t>Predlog odobritve v EUR</t>
  </si>
  <si>
    <t>Znesek po pregledu dokumetacije</t>
  </si>
  <si>
    <t>Institut Jožef Stefan</t>
  </si>
  <si>
    <t>Jamova cesta 39</t>
  </si>
  <si>
    <t>1000 Ljubljana</t>
  </si>
  <si>
    <t>Igor Križaj</t>
  </si>
  <si>
    <t>sekretar evropske sekcije IST in član sveta IST</t>
  </si>
  <si>
    <t>International society on toxinology</t>
  </si>
  <si>
    <t>Recife, Brazilija (19.3.2009)</t>
  </si>
  <si>
    <t>Univerza v Ljubljani, Fakulteta za družbene vede</t>
  </si>
  <si>
    <t>Kardeljeva ploščad 5</t>
  </si>
  <si>
    <t>Metka Stare</t>
  </si>
  <si>
    <t>predsednica</t>
  </si>
  <si>
    <t>European Association for Research on Services</t>
  </si>
  <si>
    <t>Bruselj, Belgija (20.2.2009)</t>
  </si>
  <si>
    <t>ZRC SAZU</t>
  </si>
  <si>
    <t>Novi trg 4</t>
  </si>
  <si>
    <t>Jožica Škofic</t>
  </si>
  <si>
    <t>predsednica slovenskega nacionalnega komiteja, članica uredniškega odbora ALE</t>
  </si>
  <si>
    <t>Atlas Linguarum Europae</t>
  </si>
  <si>
    <t>Glasgow, Škotska, VB (24.-28.6.2009)</t>
  </si>
  <si>
    <t>Matija Rojec</t>
  </si>
  <si>
    <t>European International Business Academy</t>
  </si>
  <si>
    <t>Zlatko Šabič</t>
  </si>
  <si>
    <t>član izvršnega odbora</t>
  </si>
  <si>
    <t>Standing Group of International Relations</t>
  </si>
  <si>
    <t>predsednik</t>
  </si>
  <si>
    <t>Central and East European International Studies Association</t>
  </si>
  <si>
    <t>Univerza v Mariboru, Fakulteta za strojništvo</t>
  </si>
  <si>
    <t>Smetanova ulica 17</t>
  </si>
  <si>
    <t>2000 Maribor</t>
  </si>
  <si>
    <t>Borut Buchmeister</t>
  </si>
  <si>
    <t>član izvršilnega odbora, tehnični vodja izdajateljskega oddelka, glavni urednik mednarodne znanstvene revije,ki izhaja v okviru združenja</t>
  </si>
  <si>
    <t>Danube Adria Association for Automation &amp; Manufacturing</t>
  </si>
  <si>
    <t>Dunaj, Avstrija (20.3.2009, 29.-30.6.2009, 8.9.2009)</t>
  </si>
  <si>
    <t>Aleksandra Lobnik</t>
  </si>
  <si>
    <t>Praga, Češka republika (20.-23.4.2009)</t>
  </si>
  <si>
    <t>SPIE - an international society advancing an interdisciplinary approach to the science and application of light</t>
  </si>
  <si>
    <t>nacionalni (slovenski) predstavnik</t>
  </si>
  <si>
    <t>Vetrinjska 16</t>
  </si>
  <si>
    <t>Karl Gotlih</t>
  </si>
  <si>
    <t>predsednik NC SI FEANI - delegat z glasovalno pravico</t>
  </si>
  <si>
    <t>FEANI</t>
  </si>
  <si>
    <t>Slovenski nacionalni komite FEANI</t>
  </si>
  <si>
    <t>Slovensko društvo za razsvetljavo</t>
  </si>
  <si>
    <t>Tržaška 25</t>
  </si>
  <si>
    <t>Grega Bizjak</t>
  </si>
  <si>
    <t>IE - Commission Internationale de l'Eclairage (Mednarodna komisija za razsvetljavo)</t>
  </si>
  <si>
    <t>član generalne skupščine in predstavnik slovenije v Division 3</t>
  </si>
  <si>
    <t>član sveta Lux Europa (Lux Europa Council)</t>
  </si>
  <si>
    <t>Lux Europa</t>
  </si>
  <si>
    <t>Istanbul, Turčija (9.9.-11.9.2009)</t>
  </si>
  <si>
    <t>Aleš Črnič</t>
  </si>
  <si>
    <t>podpredsednik</t>
  </si>
  <si>
    <t xml:space="preserve">International Study of Religion in Eastern and Central Europe Association </t>
  </si>
  <si>
    <t>Lizbona, Portugalska (2.9.-5.9.2009)</t>
  </si>
  <si>
    <t>Danica Fink Hafner</t>
  </si>
  <si>
    <t>ECPR Executive Committee</t>
  </si>
  <si>
    <t>European Consortium for political research</t>
  </si>
  <si>
    <t>Lizbona, Portugalska (14.4.-19.4.2009)</t>
  </si>
  <si>
    <t>Zvonka Jeran</t>
  </si>
  <si>
    <t>članica</t>
  </si>
  <si>
    <t>Lille, Francija, (3.6.-5.6. 2009</t>
  </si>
  <si>
    <t xml:space="preserve">AFNOR (Association Française de Normalisation) </t>
  </si>
  <si>
    <t>Univerza v Mariboru, Fakulteta za kemijo in kemijsko tehnologijo</t>
  </si>
  <si>
    <t>Zorka Novak Pintarič</t>
  </si>
  <si>
    <t>članica delovne skupine</t>
  </si>
  <si>
    <t>European Federation of Chemical Engineering</t>
  </si>
  <si>
    <t>Nancy, Francija (12.-13.5.2009)</t>
  </si>
  <si>
    <t>Slovensko društvo za varilno tehniko</t>
  </si>
  <si>
    <t>Ptujska 19</t>
  </si>
  <si>
    <t>Gabriel Janez Rihar</t>
  </si>
  <si>
    <t>izvršni direktor v mednarodnem avtorizacijskem odboru</t>
  </si>
  <si>
    <t>International Institute of Welding</t>
  </si>
  <si>
    <t>Društvo za vakuumsko tehniko Slovenije</t>
  </si>
  <si>
    <t>Teslova 30</t>
  </si>
  <si>
    <t>Miran Mozetič</t>
  </si>
  <si>
    <t xml:space="preserve">član izvršilnega odbora </t>
  </si>
  <si>
    <t>International Union for Vacuum Scinece, Technoque and Applications</t>
  </si>
  <si>
    <t>Slovensko kemijsko društvo</t>
  </si>
  <si>
    <t>Hajdrihova 19</t>
  </si>
  <si>
    <t>Venčeslav Kaučič</t>
  </si>
  <si>
    <t>predstavnik Slovenije na generalni skupščini</t>
  </si>
  <si>
    <t>International Union of Pure and Applied Chemistry</t>
  </si>
  <si>
    <t>Glasgow, VB (31.7.-6.8.2009)</t>
  </si>
  <si>
    <t>Anton Bebler</t>
  </si>
  <si>
    <t xml:space="preserve">International Political Science Association </t>
  </si>
  <si>
    <t>Irena Vipavc Brvar</t>
  </si>
  <si>
    <t>član izvršnega komiteja</t>
  </si>
  <si>
    <t>International Association for Social Science Information Service and Technology</t>
  </si>
  <si>
    <t>Janez Štebe</t>
  </si>
  <si>
    <t>IFDO, Zentralarchiv für Empirische Sozialforschung</t>
  </si>
  <si>
    <t>Tampere, Finska (26.5.-29.5.2009)</t>
  </si>
  <si>
    <t>Jana Kalin</t>
  </si>
  <si>
    <t>članica izvršnega odbora</t>
  </si>
  <si>
    <t>ISATT - International Study Association on Teachers and Teaching</t>
  </si>
  <si>
    <t>Karl Kuzman</t>
  </si>
  <si>
    <t>ICFG - International Cold Forging Group</t>
  </si>
  <si>
    <t>Univerza v Ljubljani, Filozofska fakulteta</t>
  </si>
  <si>
    <t>Univerza v Ljubljani, Fakulteta za strojništvo</t>
  </si>
  <si>
    <t>Slovensko fiziološko društvo</t>
  </si>
  <si>
    <t>Slomškov trg 15</t>
  </si>
  <si>
    <t>Marjan Rupnik</t>
  </si>
  <si>
    <t>član vodstvenega organa-Sveta društva</t>
  </si>
  <si>
    <t>International Union of Physiological Sciences</t>
  </si>
  <si>
    <t>Kyoto,Japonska (25.7.-1.8.2009)</t>
  </si>
  <si>
    <t>Univerza v Mariboru, Fakulteta za elektrotehniko, računalništvo in informatiko</t>
  </si>
  <si>
    <t>Jože Pihler</t>
  </si>
  <si>
    <t>International Electrotechnical Commision</t>
  </si>
  <si>
    <t>član ekspertne komisije pri mednarodni standardizaciji in predsednik in organizator konference ICEFA</t>
  </si>
  <si>
    <t>Majda Žigon</t>
  </si>
  <si>
    <t xml:space="preserve"> International Union of Pure and Applied Chemistry </t>
  </si>
  <si>
    <t>predstavnica Slovenije</t>
  </si>
  <si>
    <t>Interlaken, Švica (14.10.-16.10.2009)</t>
  </si>
  <si>
    <t>European Association for Chemical and Molecular Sciences</t>
  </si>
  <si>
    <t>Andrej Kržan</t>
  </si>
  <si>
    <t>Dunaj, Avstrija (17.1.2009)</t>
  </si>
  <si>
    <t xml:space="preserve">European Polymer Federation </t>
  </si>
  <si>
    <t>Maja Bučar</t>
  </si>
  <si>
    <t>podpredsednica UO, članica izvršnega odbora</t>
  </si>
  <si>
    <t xml:space="preserve"> European Association of Development and Training Institutes</t>
  </si>
  <si>
    <t>Šola za ravnatelje</t>
  </si>
  <si>
    <t>Predoslje 39</t>
  </si>
  <si>
    <t>4000 Kranj</t>
  </si>
  <si>
    <t>Justina Erčulj</t>
  </si>
  <si>
    <t xml:space="preserve">podpredsednica </t>
  </si>
  <si>
    <t>Association for Teacher Education of Europe</t>
  </si>
  <si>
    <t>Benetke, Italija (27.6.-28.6.2009),
Bruselj, Belgija (13.11.-14.11.2009)</t>
  </si>
  <si>
    <t>Univerza v Mariboru, Ekonomsko-poslovna fakulteta</t>
  </si>
  <si>
    <t>Razlagova 14</t>
  </si>
  <si>
    <t>Matjaž Mulej</t>
  </si>
  <si>
    <t>Nainital, Indija (2.7.-8.7.2009),
Brisbane, Avstralija (14.7.-16. 7.2009)</t>
  </si>
  <si>
    <t>FSR, Mednarodna federacija za sistemsko raziskovanje</t>
  </si>
  <si>
    <t>Radovan Stanislav Pejovnik</t>
  </si>
  <si>
    <t>član "European Monitoring Commitee" pri FEANI</t>
  </si>
  <si>
    <t>FEANI (European Federation of National Engeneering Associations)</t>
  </si>
  <si>
    <t>Marko Jagodič</t>
  </si>
  <si>
    <t>član FEANI - EB (Executive Board) in član FEANI - CPDC (Continuous Professional Development Committee)</t>
  </si>
  <si>
    <t>Slovensko društvo za estetiko</t>
  </si>
  <si>
    <t>Gosposka 13</t>
  </si>
  <si>
    <t>Aleš Erjavec</t>
  </si>
  <si>
    <t>International Association for Aesthetics</t>
  </si>
  <si>
    <t>Društvo matematikov, fizikov in astronomov Slovenije</t>
  </si>
  <si>
    <t>Jadranska ulica 19</t>
  </si>
  <si>
    <t>Tomaž Podobnik</t>
  </si>
  <si>
    <t>član sveta EPS</t>
  </si>
  <si>
    <t>European Physical Society</t>
  </si>
  <si>
    <t>Bad Honnef, Nemčija (27.3.-28.3.2009)</t>
  </si>
  <si>
    <t>Inštitut za ekonomska raziskovanja</t>
  </si>
  <si>
    <t>Kardeljeva ploščad 17</t>
  </si>
  <si>
    <t>Nada Stropnik</t>
  </si>
  <si>
    <t xml:space="preserve">članica izvršilnega odbora ICSD (Board of Directors) in generalna sekretarka ICSD - European Branch </t>
  </si>
  <si>
    <t xml:space="preserve">International Consortium for Social Development </t>
  </si>
  <si>
    <t xml:space="preserve">Monterrey, Mehika (27.7.-30.7.2009)  </t>
  </si>
  <si>
    <t xml:space="preserve">generalna sekretarka ICSD - European Branch </t>
  </si>
  <si>
    <t>International Consortium for Social Development</t>
  </si>
  <si>
    <t>Marjetka Golež Kaučič</t>
  </si>
  <si>
    <t>članica predsedstva</t>
  </si>
  <si>
    <t>Societe International d'Ethnologie et de Folklore</t>
  </si>
  <si>
    <t>Amsterdam, Nizozemska (31.1.2009)</t>
  </si>
  <si>
    <t>Geomorfološko društvo Slovenije</t>
  </si>
  <si>
    <t>Aškerčeva 2</t>
  </si>
  <si>
    <t>Andrej Mihevc</t>
  </si>
  <si>
    <t>nacionalni delegat za Slovenijo</t>
  </si>
  <si>
    <t>International Association of Geomorphology</t>
  </si>
  <si>
    <t>Mednarodna speleološka zveza-IUS</t>
  </si>
  <si>
    <t>Titov trg 2</t>
  </si>
  <si>
    <t>6230 Postojna</t>
  </si>
  <si>
    <t>sekretar IUS</t>
  </si>
  <si>
    <t>Mednarodna speleološka zveza - UIS</t>
  </si>
  <si>
    <t>Dalmatinova 10</t>
  </si>
  <si>
    <t>Mojca Juričič</t>
  </si>
  <si>
    <t>EUSUHM -European Union for School and University Medicine</t>
  </si>
  <si>
    <t>članica izvršnega odbora in urednica Newletter</t>
  </si>
  <si>
    <t>Karel Jezernik</t>
  </si>
  <si>
    <t>IEEE IES Administartive Committee Member (AdCom), Life member</t>
  </si>
  <si>
    <t xml:space="preserve">IEEE - The Institute of Electrical and Electronics Engineering, IES - Industrial Electronics Society </t>
  </si>
  <si>
    <t>Porto, Portugalska (3.11.-6.11.2009)</t>
  </si>
  <si>
    <t>Slovensko društvo informatika</t>
  </si>
  <si>
    <t>Vožarski pot 12</t>
  </si>
  <si>
    <t>Niko Schlamberger</t>
  </si>
  <si>
    <t xml:space="preserve">Council of European Professional Informatics Societies </t>
  </si>
  <si>
    <t>Bruselj, Belgija (24.2.2009, 11.6.2009, 4.4.2009)</t>
  </si>
  <si>
    <t xml:space="preserve">International Federation for Information Processing </t>
  </si>
  <si>
    <t>New Delhi, Indija (3.3.- 7.3.2009), Hanoi, Vietnam (29.8.- 31.8.2009)</t>
  </si>
  <si>
    <t>Slovensko farmacevtsko društvo</t>
  </si>
  <si>
    <t>Dunajska 184a</t>
  </si>
  <si>
    <t>Tajda Miharija-Gala</t>
  </si>
  <si>
    <t>Director of Professional and Practice Aspects</t>
  </si>
  <si>
    <t xml:space="preserve">European Association of Hospital Pharmacists </t>
  </si>
  <si>
    <t>Univerza v Ljubljani, Biotehniška fakulteta</t>
  </si>
  <si>
    <t>Jamnikarjeva 101</t>
  </si>
  <si>
    <t>Franc Batič</t>
  </si>
  <si>
    <t>vodja delegacije</t>
  </si>
  <si>
    <t xml:space="preserve">Working Group on Effects </t>
  </si>
  <si>
    <t>Drago Kunej</t>
  </si>
  <si>
    <t>sekretar tehničnega komiteja</t>
  </si>
  <si>
    <t xml:space="preserve">International Association of Sound and Audiovisual Archives </t>
  </si>
  <si>
    <t>Atene, Grčija (20.9.-25.9.2009)</t>
  </si>
  <si>
    <t>Jože Balič</t>
  </si>
  <si>
    <t>DAAAM International Vienna, Danube Adria Association for Automation and Manufacturing</t>
  </si>
  <si>
    <t>Dunaj, Avstrija (17.6.-20.6.2009, 1.9.-5.9.2009, 23.11.-29.11.2009)</t>
  </si>
  <si>
    <t>Statistično društvo Slovenije</t>
  </si>
  <si>
    <t>Andrej Blejec</t>
  </si>
  <si>
    <t>International Association for Statistical Education</t>
  </si>
  <si>
    <t>Durban, JAR (16.8.-22.8.2009)</t>
  </si>
  <si>
    <t>Peter Glavič</t>
  </si>
  <si>
    <t>predstavnik Slovenije v delovni skupini CAPE-WP</t>
  </si>
  <si>
    <t>Computer Aided Process Engineering working party (CAPE-WP)</t>
  </si>
  <si>
    <t>Vera Smole</t>
  </si>
  <si>
    <t>Minsk, Belorusija (30.8.- 6.9.2009)</t>
  </si>
  <si>
    <t>Komisija obščeslavjanskogo lingvističeskogo atlasa (OLA)</t>
  </si>
  <si>
    <t>Rebeka Lukman</t>
  </si>
  <si>
    <t>Preventive Environmental Protection Approaches in Europe (PREPARE)</t>
  </si>
  <si>
    <t>Željko Knez</t>
  </si>
  <si>
    <t>član Izvršnega odbora in član delovne skupine za produktno tehniko</t>
  </si>
  <si>
    <t>European Federation of Chemical Engineering (EFCE)</t>
  </si>
  <si>
    <t>Frankfurt am Main, Nemčija (15.5.2009)</t>
  </si>
  <si>
    <t>Univerza v Ljubljani, Fakulteta za računalništvo in informatiko</t>
  </si>
  <si>
    <t>Viljan Mahnič</t>
  </si>
  <si>
    <t>član Sveta direktorjev</t>
  </si>
  <si>
    <t>EUNIS - European University Information Systems</t>
  </si>
  <si>
    <t xml:space="preserve">Univerza v Ljubljani, Naravoslovnotehniška fakulteta </t>
  </si>
  <si>
    <t>Gorazd Golob</t>
  </si>
  <si>
    <t xml:space="preserve">predstavnik člana IARIGAI </t>
  </si>
  <si>
    <t>IARIGAI, print and media research, IFRA</t>
  </si>
  <si>
    <t>Stochholm, Švedska (13.9.-16.9.2009)</t>
  </si>
  <si>
    <t>Aškerčeva 12</t>
  </si>
  <si>
    <t>Univerza v Mariboru, Pravna fakulteta</t>
  </si>
  <si>
    <t>Mladinska 9</t>
  </si>
  <si>
    <t>Jurij Toplak</t>
  </si>
  <si>
    <t>generalni sekretar</t>
  </si>
  <si>
    <t>European Election Law Association</t>
  </si>
  <si>
    <t>Univerza na Primorskem, Pedagoška fakulteta Koper</t>
  </si>
  <si>
    <t>Cankarjeva 5</t>
  </si>
  <si>
    <t>6000 Koper</t>
  </si>
  <si>
    <t>Sonja Starc</t>
  </si>
  <si>
    <t xml:space="preserve"> Evropsko društvo sistemsko-funkcijskega jezikoslovja</t>
  </si>
  <si>
    <t>Cardiff, Velika Britanija (8.7.- 10.7.2009)</t>
  </si>
  <si>
    <t>Carmen Kenda-Jež</t>
  </si>
  <si>
    <t>članica Komisije Slovanskega lingvističnega atlasa pri Mednarodnem slavističnem komiteju, predsednica slovenske nacionalne komisije OLA</t>
  </si>
  <si>
    <t>Marina Pintar</t>
  </si>
  <si>
    <t>New Delhi, India (6.12.-11.12.2009)</t>
  </si>
  <si>
    <t>International commission of Irrigation and Drainage (ICID)</t>
  </si>
  <si>
    <t xml:space="preserve">član Group on Modernization of Irrigation Services (WG-MIS) pri International Comission of Irrigation and Drainage </t>
  </si>
  <si>
    <t>Društvo psihologov Slovenije</t>
  </si>
  <si>
    <t>Ulica Stare pravde 2</t>
  </si>
  <si>
    <t>Mojca Vizjak Pavšič</t>
  </si>
  <si>
    <t>EFPA - European Federation of Psychologists Associations</t>
  </si>
  <si>
    <t>Oslo, Norveška (11.7.-12.7.2009)</t>
  </si>
  <si>
    <t>Evropsko središče Maribor</t>
  </si>
  <si>
    <t>Gosposka 1</t>
  </si>
  <si>
    <t>Tadej Dubrovnik</t>
  </si>
  <si>
    <t>član predsedstva</t>
  </si>
  <si>
    <t xml:space="preserve">European Election Law Association </t>
  </si>
  <si>
    <t>Zveza geografov Slovenije</t>
  </si>
  <si>
    <t>Nataša Ravbar</t>
  </si>
  <si>
    <t>podpredsednica Kraške komisije pri IGU</t>
  </si>
  <si>
    <t>International Geographical Union</t>
  </si>
  <si>
    <t>Plitvice, Hrvaška (24.9.2009)</t>
  </si>
  <si>
    <t>Matej Gabrovec</t>
  </si>
  <si>
    <t>član upravnega odbora komisije za proučevanje sprememb rabe in pokrovnosti tal pri Mednarodni geografski zvezi</t>
  </si>
  <si>
    <t>Marko Juvan</t>
  </si>
  <si>
    <t>član ICLA Committee on Literary Theory</t>
  </si>
  <si>
    <t>International Comparative Literature Association</t>
  </si>
  <si>
    <t xml:space="preserve">Sydney, Avstralija (12.6.-15.6.2009) </t>
  </si>
  <si>
    <t>Univerza v Ljubljani, Fakulteta za šport</t>
  </si>
  <si>
    <t>Mojca Doupona Topič</t>
  </si>
  <si>
    <t>član</t>
  </si>
  <si>
    <t>European Association for Sociology of Sport (EASS)</t>
  </si>
  <si>
    <t>Gortanova 22</t>
  </si>
  <si>
    <t>Rim, Italija (27.5.-30.5.2009)</t>
  </si>
  <si>
    <t>Matjaž Čolnarič</t>
  </si>
  <si>
    <t>International Federation of Automatic Control - IFAC</t>
  </si>
  <si>
    <t>Tatjana Welzer Družovec</t>
  </si>
  <si>
    <t>Predstavnica Slovenije v TC 11, TC-11PR officer and correspondent for the IFIP Newsletter</t>
  </si>
  <si>
    <t>FIP - International Federation for Information Processing Technical Committee</t>
  </si>
  <si>
    <t>Aškerčeva 6</t>
  </si>
  <si>
    <t>Bilbao, Španija (14.5.-16.5.2009)</t>
  </si>
  <si>
    <t>St Petersburg, Ruska federacija (2.9.-4.9.2009)</t>
  </si>
  <si>
    <t>Programme Committee</t>
  </si>
  <si>
    <t>Singapur (12.7.-17.7.2009)</t>
  </si>
  <si>
    <t>Champaign,Illinois,ZDA (17.4.-19.4.2009)
Praga, Češka (2.10.-4.10.2009)</t>
  </si>
  <si>
    <t>Kerville, Texas ZDA (19.7.-26.7.2009)</t>
  </si>
  <si>
    <t>Melbourne, Avstralija (6.7.-11.7.2009)</t>
  </si>
  <si>
    <t>Darja Mihelič</t>
  </si>
  <si>
    <t>International commission for the history of towns</t>
  </si>
  <si>
    <t>Dunaj, Avstrija (6.2.2009)</t>
  </si>
  <si>
    <t>Association Internationale pour l'Histoire des Alpes</t>
  </si>
  <si>
    <t>Mendrisio, Švica (16.5.2009),
Grenoble, Francija (2.10.-3.10.2009)</t>
  </si>
  <si>
    <t>Vladivostok, Rusija (6.9.-8.9.2009)</t>
  </si>
  <si>
    <t>Univerza v Mariboru, Fakulteta za zdravstvene vede</t>
  </si>
  <si>
    <t>Peter Kokol</t>
  </si>
  <si>
    <t>IEEE-Technical Committee on Compuational Medicine</t>
  </si>
  <si>
    <t>Žitna ulica 15</t>
  </si>
  <si>
    <t>0 dnevnic</t>
  </si>
  <si>
    <t>3 dnevnice (55 EUR)</t>
  </si>
  <si>
    <t>3 dnevnice (80 EUR)</t>
  </si>
  <si>
    <t>4 dnevnice (55 EUR)</t>
  </si>
  <si>
    <t>3 dnevnice (40 EUR), 1 dnevnica (55 EUR)</t>
  </si>
  <si>
    <t>4 dnevnice (40 EUR)</t>
  </si>
  <si>
    <t>5 dnevnic (55 EUR), 1 dnevnica (41,25 EUR)</t>
  </si>
  <si>
    <t>3 dnevnice (40 EUR)</t>
  </si>
  <si>
    <t>5 dnevnic (55 EUR)</t>
  </si>
  <si>
    <t>1 dnevnica (55 EUR)</t>
  </si>
  <si>
    <t>5 dnevnic (50 USD)=177,3 EUR</t>
  </si>
  <si>
    <t>2 dnevnici (55 EUR)</t>
  </si>
  <si>
    <t>8 dnevnic (50 USD)=292,18 EUR</t>
  </si>
  <si>
    <t>3 dnevnice (60 USD)=127,66 EUR, 3 dnevnice (40 EUR)</t>
  </si>
  <si>
    <t>7 dnevnic (50 USD), 3 dnevnice (60 USD)=skupaj 375,89 EUR</t>
  </si>
  <si>
    <t xml:space="preserve"> 3 dnevnice (55 EUR)</t>
  </si>
  <si>
    <t>2 dnevnici (55 EUR)-računali si manj=57,06 EUR</t>
  </si>
  <si>
    <t>4 dnevnice (50 USD)=141,84 EUR</t>
  </si>
  <si>
    <t>5 dnevnic (50 USD)=177,75 EUR, 3 dnevnice (50 USD)-računali manj=96,63 EUR</t>
  </si>
  <si>
    <t>3 dnevnice (63 EUR)</t>
  </si>
  <si>
    <t>7 dnevnic (55 EUR)-računali manj=302,5 EUR</t>
  </si>
  <si>
    <t>3 dnevnice (55 EUR)-računali manj=154 EUR</t>
  </si>
  <si>
    <t>1 dnevnica (55 EUR)-računali 49,5 EUR</t>
  </si>
  <si>
    <t>3 dnevnice (55 EUR)-računali manj=156 EUR</t>
  </si>
  <si>
    <t>2 dnevnici (63 EUR)-računali manj=120 EUR, 1 dnevnica (55 EUR),1 dnevnica (55 EUR)</t>
  </si>
  <si>
    <t xml:space="preserve"> 3 dnevnice (63 EUR), 1dnevnica (55 EUR)</t>
  </si>
  <si>
    <t>/</t>
  </si>
  <si>
    <t>8 dnevnic (60 USD)=340,43 EUR</t>
  </si>
  <si>
    <t>6 dnevnic (60 USD)=255,32 EUR</t>
  </si>
  <si>
    <t>7 dnevnic (50 USD)=247,86 EUR</t>
  </si>
  <si>
    <t>15 dnevnic (55 EUR)</t>
  </si>
  <si>
    <t>4 dnevnice (55 EUR), 2 dnevnici (40 EUR)</t>
  </si>
  <si>
    <t>1 dnevnica (55 EUR), 2 dnevnici (55 EUR)</t>
  </si>
  <si>
    <t>6 dnevnic (50 USD)=212,77 EUR</t>
  </si>
  <si>
    <t>4 dnevnice (60 USD)=169,76 EUR</t>
  </si>
  <si>
    <t>1 dnevnica (40 EUR)</t>
  </si>
  <si>
    <t>Bilbao, Španija (7.10.-9.10.2009)</t>
  </si>
  <si>
    <t>2 dnevnici (55 EUR)-računali manj=90,75 EUR, 2 dnevnici (63 EUR)-računali manj=69,30 EUR</t>
  </si>
  <si>
    <t>Dnevnice</t>
  </si>
  <si>
    <t>Prevozni stroški v EUR</t>
  </si>
  <si>
    <t>562,52 + 471,00</t>
  </si>
  <si>
    <t>357,00 (kilometrina)</t>
  </si>
  <si>
    <t>4 dnevnice (40 EUR)-računali manj=150 EUR</t>
  </si>
  <si>
    <t>300,09 (letalo)+181,30 (kilometrina-Benetke)</t>
  </si>
  <si>
    <t>ZDA: 975,97+Češka: 478,57</t>
  </si>
  <si>
    <t>1935,00 (1 karta za obe poti)</t>
  </si>
  <si>
    <t>551,00 (kilometrina)+vinjeta (7,70)+predor Karavanke (2*6,50)+predor Tauern (2*9,50)</t>
  </si>
  <si>
    <t>414,16 (letalo)+45,00 (ladja)+19,47(ladja)</t>
  </si>
  <si>
    <t>Indija:967,33 + Vietnam:1395,16</t>
  </si>
  <si>
    <t>786,88+798,11+374,11</t>
  </si>
  <si>
    <t>375,64 (letalo)+82,00 (vlak)</t>
  </si>
  <si>
    <t>358,76+358,76</t>
  </si>
  <si>
    <t>Italija:237,00 (kilometrina)+30,00 (cestnine)+
Belgija:450,00 (letalo)</t>
  </si>
  <si>
    <t>Belgija: 276,88+Španija:671,55+Danska:373,02</t>
  </si>
  <si>
    <t>147,90 (kilometrina)*3 + 7,70 (vinjeta)*3</t>
  </si>
  <si>
    <t>Češka:148,80 EUR (vlak)+Nizozemska: 340,36 (letalo)+30 (vlak)+93,24 (avto-letališče)</t>
  </si>
  <si>
    <t>436,57 (letalo)+23,70 (avtobus)+26,64 (kilometrina)</t>
  </si>
  <si>
    <t>436,57 (letalo)+23,70 (avtobus)+13,32 (kilometrina)</t>
  </si>
  <si>
    <t>Italija:207,00 (letalo)+74,00 (kilometrina)+Nizozemska:319,00 (letalo)+25,80 (vlak)</t>
  </si>
  <si>
    <t>2 dnevnici (55 EUR), 2 dnevnicI (55 EUR)</t>
  </si>
  <si>
    <t>Belgija:798,11+Češka:279,00+Nizozemska:616,36 (letalo)+74,00 (vlak)</t>
  </si>
  <si>
    <t>1 dnevnica (63 EUR),3 dnevnice (40 EUR), 1 dnevnica (55 EUR)</t>
  </si>
  <si>
    <t>Belgija:471,14 +581,40 + VB:591,45</t>
  </si>
  <si>
    <t>338,49 (letalo)+48,00 (kilometrina)+34,00 (letališče-hotel)</t>
  </si>
  <si>
    <t>219,42 (letalo)+48,00 (kilometrina)+30,00 (letališče-hotel)</t>
  </si>
  <si>
    <t>290,66 (letalo)+40,80 (kilometrina-letališče)+7,70 (vinjeta)+7,40 (javni prevoz v tujini)+11,40 (parkirnina)</t>
  </si>
  <si>
    <t>158,10*3 (kilometrina)</t>
  </si>
  <si>
    <t>Španija:422,85+Poljska:304,83</t>
  </si>
  <si>
    <t>93,89 (vlak)</t>
  </si>
  <si>
    <t>Švica:58,80 (kilometrina-Trst)+106,00 (vlak)+Francija:515,40 (kilometrina)</t>
  </si>
  <si>
    <t>187,06 (letalo)+24,00 (vlak)+31,00 (parkirnina-Trst)</t>
  </si>
  <si>
    <t>130,20 (kilometrina)</t>
  </si>
  <si>
    <t>445,48 (letalo)+69,88 (vlak)</t>
  </si>
  <si>
    <t>Čile: 2100,15 + Rusija: 555,46</t>
  </si>
  <si>
    <t>7 dnevnic (40 EUR)</t>
  </si>
  <si>
    <t>Santiago, Čile (10.7.-12.7.2009),
Moskva, Rusija (10.9.-11.9.2009)</t>
  </si>
  <si>
    <t>3 dnevnice (50 USD)=106,38 EUR, 2 dnevnici (40 EUR)</t>
  </si>
  <si>
    <t xml:space="preserve">Slovensko zdravniško društvo - Sekcija za šolsko in visokošolsko medicino </t>
  </si>
  <si>
    <t>1195,26 + 1450,42</t>
  </si>
  <si>
    <t>1+3 dnevnice (55 EUR)</t>
  </si>
  <si>
    <t>2 dnevnici (60 USD)=85,12 EUR, 1 dnevnica (60 USD)=42,55 EUR</t>
  </si>
  <si>
    <r>
      <t>Sa</t>
    </r>
    <r>
      <rPr>
        <sz val="9"/>
        <rFont val="Arial"/>
        <family val="2"/>
      </rPr>
      <t>ntiago de Compostela, Španija (23.6.-26.6.2009),
Varšava, Poljska (2 dni v septembru ali oktobru 2009)</t>
    </r>
  </si>
  <si>
    <t>Valencia, Španija (25.4.2009, 13.12.-15.12.2009)</t>
  </si>
  <si>
    <t>Ostrava, Češka republika (27.-29.8.2009),
Den Haag, Nizozemska (2.10.2009)</t>
  </si>
  <si>
    <t>Budimpešta, Madžarska (28.5.-3.6.2009)</t>
  </si>
  <si>
    <t>Santiago de Chile (10.7.-18.7.2009)</t>
  </si>
  <si>
    <t>4 dnevnice (55 EUR)-računali si manj=217,25 EUR</t>
  </si>
  <si>
    <t>4 dnevnic (55 EUR)-računali si manj=217,25 EUR</t>
  </si>
  <si>
    <t xml:space="preserve"> Pariz, Francija (30.1.2009)</t>
  </si>
  <si>
    <t>Madrid, Španija (22.4.-24.4.2009)</t>
  </si>
  <si>
    <t>Pariz, Francija (24.3.-25.3.2009)</t>
  </si>
  <si>
    <t>Amsterdam, Nizozemska (8.10.-10.10.2009)</t>
  </si>
  <si>
    <t>Laesoe, Danska (20.9.-22.9.2009)</t>
  </si>
  <si>
    <t xml:space="preserve">Leiden, Nizozemska (15.5.-17.5.2009, 23.9.-25.9.2009) </t>
  </si>
  <si>
    <t xml:space="preserve">
Genval, Belgija (8.1.-9.1.2009), 
Madrid, Španija (16.2.-17.2.2009),
Kopenhagen, Danska (15.4.2009)
</t>
  </si>
  <si>
    <t>Rim, Italija (6.7.-7.7.2009),
Den Haag, Nizozemska (30.9.-2.10.2009)</t>
  </si>
  <si>
    <t>Bruselj, Belgija (9.7.2009),
Ostrava, Češka (27.8.-29.8.2009),
Den Haag, Nizozemska (30.9.2009)</t>
  </si>
  <si>
    <t>Bruselj, Belgija (23.1.-25.1.2009, 2.3.2009), London, Velika Britanija (13.3.2009)</t>
  </si>
  <si>
    <t>Ženeva, Švica (23.9.-25.9.2009)</t>
  </si>
  <si>
    <t>Krakow, Poljska (15.6.-17.6.2009)</t>
  </si>
  <si>
    <t xml:space="preserve"> Paphos, Ciper (17.5.-20.5.2009)</t>
  </si>
  <si>
    <t>Rovaniemi, Finska (1.7.-4.7.2009)</t>
  </si>
  <si>
    <t>Washington, ZDA (1.6.-2.6.2009),
Alberqueque, ZDA (4.8.2009)</t>
  </si>
  <si>
    <t>London, Velika Britanija (24.6.-26.6.2009)</t>
  </si>
  <si>
    <t>7 dnevnic (55 EUR)-računali manj=198 EUR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</si>
</sst>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dd\.mm\.yyyy"/>
  </numFmts>
  <fonts count="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Arial Unicode MS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4.421875" style="0" customWidth="1"/>
    <col min="2" max="2" width="4.28125" style="0" customWidth="1"/>
    <col min="3" max="3" width="7.7109375" style="0" customWidth="1"/>
    <col min="4" max="4" width="20.57421875" style="0" customWidth="1"/>
    <col min="5" max="5" width="14.57421875" style="0" customWidth="1"/>
    <col min="7" max="7" width="13.421875" style="0" customWidth="1"/>
    <col min="8" max="8" width="15.421875" style="0" customWidth="1"/>
    <col min="9" max="9" width="17.28125" style="0" customWidth="1"/>
    <col min="10" max="10" width="21.28125" style="0" customWidth="1"/>
    <col min="11" max="11" width="14.421875" style="0" customWidth="1"/>
    <col min="12" max="12" width="19.140625" style="0" customWidth="1"/>
    <col min="16" max="16" width="15.8515625" style="0" hidden="1" customWidth="1"/>
    <col min="17" max="16384" width="0" style="0" hidden="1" customWidth="1"/>
  </cols>
  <sheetData>
    <row r="1" spans="1:15" ht="101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2" t="s">
        <v>8</v>
      </c>
      <c r="I1" s="2" t="s">
        <v>9</v>
      </c>
      <c r="J1" s="2" t="s">
        <v>10</v>
      </c>
      <c r="K1" s="2" t="s">
        <v>344</v>
      </c>
      <c r="L1" s="2" t="s">
        <v>345</v>
      </c>
      <c r="M1" s="2" t="s">
        <v>6</v>
      </c>
      <c r="N1" s="2" t="s">
        <v>12</v>
      </c>
      <c r="O1" s="2" t="s">
        <v>11</v>
      </c>
    </row>
    <row r="2" spans="1:15" ht="49.5" customHeight="1">
      <c r="A2" s="3">
        <v>1</v>
      </c>
      <c r="B2" s="3">
        <v>6</v>
      </c>
      <c r="C2" s="3">
        <v>106</v>
      </c>
      <c r="D2" s="3" t="s">
        <v>13</v>
      </c>
      <c r="E2" s="3" t="s">
        <v>14</v>
      </c>
      <c r="F2" s="3" t="s">
        <v>15</v>
      </c>
      <c r="G2" s="3" t="s">
        <v>16</v>
      </c>
      <c r="H2" s="4" t="s">
        <v>17</v>
      </c>
      <c r="I2" s="4" t="s">
        <v>18</v>
      </c>
      <c r="J2" s="4" t="s">
        <v>19</v>
      </c>
      <c r="K2" s="3" t="s">
        <v>306</v>
      </c>
      <c r="L2" s="3">
        <v>1148.62</v>
      </c>
      <c r="M2" s="5">
        <v>1148.62</v>
      </c>
      <c r="N2" s="5">
        <v>1148.62</v>
      </c>
      <c r="O2" s="5">
        <v>1148.62</v>
      </c>
    </row>
    <row r="3" spans="1:15" ht="50.25" customHeight="1">
      <c r="A3" s="6">
        <v>2</v>
      </c>
      <c r="B3" s="6">
        <v>9</v>
      </c>
      <c r="C3" s="6">
        <v>582</v>
      </c>
      <c r="D3" s="6" t="s">
        <v>20</v>
      </c>
      <c r="E3" s="6" t="s">
        <v>21</v>
      </c>
      <c r="F3" s="6" t="s">
        <v>15</v>
      </c>
      <c r="G3" s="6" t="s">
        <v>22</v>
      </c>
      <c r="H3" s="6" t="s">
        <v>23</v>
      </c>
      <c r="I3" s="6" t="s">
        <v>24</v>
      </c>
      <c r="J3" s="7" t="s">
        <v>25</v>
      </c>
      <c r="K3" s="6" t="s">
        <v>315</v>
      </c>
      <c r="L3" s="6">
        <v>296.88</v>
      </c>
      <c r="M3" s="8">
        <v>539.28</v>
      </c>
      <c r="N3" s="9">
        <f>288.88+63</f>
        <v>351.88</v>
      </c>
      <c r="O3" s="9">
        <v>351.88</v>
      </c>
    </row>
    <row r="4" spans="1:15" ht="72">
      <c r="A4" s="3">
        <v>3</v>
      </c>
      <c r="B4" s="6">
        <v>14</v>
      </c>
      <c r="C4" s="6">
        <v>618</v>
      </c>
      <c r="D4" s="6" t="s">
        <v>26</v>
      </c>
      <c r="E4" s="6" t="s">
        <v>27</v>
      </c>
      <c r="F4" s="6" t="s">
        <v>15</v>
      </c>
      <c r="G4" s="6" t="s">
        <v>28</v>
      </c>
      <c r="H4" s="6" t="s">
        <v>29</v>
      </c>
      <c r="I4" s="6" t="s">
        <v>30</v>
      </c>
      <c r="J4" s="7" t="s">
        <v>31</v>
      </c>
      <c r="K4" s="6" t="s">
        <v>314</v>
      </c>
      <c r="L4" s="9">
        <v>348.9</v>
      </c>
      <c r="M4" s="9">
        <v>2143</v>
      </c>
      <c r="N4" s="9">
        <v>623.9</v>
      </c>
      <c r="O4" s="9">
        <v>623.9</v>
      </c>
    </row>
    <row r="5" spans="1:15" ht="36">
      <c r="A5" s="3">
        <v>4</v>
      </c>
      <c r="B5" s="6">
        <v>15</v>
      </c>
      <c r="C5" s="6">
        <v>582</v>
      </c>
      <c r="D5" s="6" t="s">
        <v>20</v>
      </c>
      <c r="E5" s="6" t="s">
        <v>21</v>
      </c>
      <c r="F5" s="6" t="s">
        <v>15</v>
      </c>
      <c r="G5" s="6" t="s">
        <v>32</v>
      </c>
      <c r="H5" s="6" t="s">
        <v>49</v>
      </c>
      <c r="I5" s="6" t="s">
        <v>33</v>
      </c>
      <c r="J5" s="7" t="s">
        <v>388</v>
      </c>
      <c r="K5" s="6" t="s">
        <v>385</v>
      </c>
      <c r="L5" s="6" t="s">
        <v>346</v>
      </c>
      <c r="M5" s="9">
        <v>1363.52</v>
      </c>
      <c r="N5" s="9">
        <v>1253.52</v>
      </c>
      <c r="O5" s="9">
        <v>1253.52</v>
      </c>
    </row>
    <row r="6" spans="1:15" ht="36">
      <c r="A6" s="6">
        <v>5</v>
      </c>
      <c r="B6" s="6">
        <v>16</v>
      </c>
      <c r="C6" s="6">
        <v>582</v>
      </c>
      <c r="D6" s="6" t="s">
        <v>20</v>
      </c>
      <c r="E6" s="6" t="s">
        <v>21</v>
      </c>
      <c r="F6" s="6" t="s">
        <v>15</v>
      </c>
      <c r="G6" s="6" t="s">
        <v>34</v>
      </c>
      <c r="H6" s="6" t="s">
        <v>35</v>
      </c>
      <c r="I6" s="6" t="s">
        <v>36</v>
      </c>
      <c r="J6" s="10" t="s">
        <v>289</v>
      </c>
      <c r="K6" s="6" t="s">
        <v>307</v>
      </c>
      <c r="L6" s="6">
        <v>462.55</v>
      </c>
      <c r="M6" s="9">
        <v>682.55</v>
      </c>
      <c r="N6" s="9">
        <v>627.55</v>
      </c>
      <c r="O6" s="9">
        <v>627.55</v>
      </c>
    </row>
    <row r="7" spans="1:15" ht="62.25" customHeight="1">
      <c r="A7" s="3">
        <v>6</v>
      </c>
      <c r="B7" s="6">
        <v>17</v>
      </c>
      <c r="C7" s="6">
        <v>582</v>
      </c>
      <c r="D7" s="6" t="s">
        <v>20</v>
      </c>
      <c r="E7" s="6" t="s">
        <v>21</v>
      </c>
      <c r="F7" s="6" t="s">
        <v>15</v>
      </c>
      <c r="G7" s="6" t="s">
        <v>34</v>
      </c>
      <c r="H7" s="6" t="s">
        <v>37</v>
      </c>
      <c r="I7" s="6" t="s">
        <v>38</v>
      </c>
      <c r="J7" s="10" t="s">
        <v>290</v>
      </c>
      <c r="K7" s="6" t="s">
        <v>308</v>
      </c>
      <c r="L7" s="9">
        <v>481.7</v>
      </c>
      <c r="M7" s="9">
        <v>721.7</v>
      </c>
      <c r="N7" s="9">
        <v>721.7</v>
      </c>
      <c r="O7" s="8">
        <v>721.7</v>
      </c>
    </row>
    <row r="8" spans="1:15" ht="120">
      <c r="A8" s="3">
        <v>7</v>
      </c>
      <c r="B8" s="6">
        <v>19</v>
      </c>
      <c r="C8" s="6">
        <v>6674</v>
      </c>
      <c r="D8" s="3" t="s">
        <v>39</v>
      </c>
      <c r="E8" s="3" t="s">
        <v>40</v>
      </c>
      <c r="F8" s="3" t="s">
        <v>41</v>
      </c>
      <c r="G8" s="6" t="s">
        <v>42</v>
      </c>
      <c r="H8" s="6" t="s">
        <v>43</v>
      </c>
      <c r="I8" s="6" t="s">
        <v>44</v>
      </c>
      <c r="J8" s="6" t="s">
        <v>45</v>
      </c>
      <c r="K8" s="6" t="s">
        <v>309</v>
      </c>
      <c r="L8" s="6" t="s">
        <v>360</v>
      </c>
      <c r="M8" s="9">
        <v>692.3</v>
      </c>
      <c r="N8" s="9">
        <v>686.8</v>
      </c>
      <c r="O8" s="8">
        <v>686.8</v>
      </c>
    </row>
    <row r="9" spans="1:15" ht="60">
      <c r="A9" s="6">
        <v>8</v>
      </c>
      <c r="B9" s="6">
        <v>28</v>
      </c>
      <c r="C9" s="6">
        <v>6956</v>
      </c>
      <c r="D9" s="3" t="s">
        <v>54</v>
      </c>
      <c r="E9" s="3" t="s">
        <v>50</v>
      </c>
      <c r="F9" s="3" t="s">
        <v>41</v>
      </c>
      <c r="G9" s="6" t="s">
        <v>51</v>
      </c>
      <c r="H9" s="11" t="s">
        <v>52</v>
      </c>
      <c r="I9" s="6" t="s">
        <v>53</v>
      </c>
      <c r="J9" s="6" t="s">
        <v>389</v>
      </c>
      <c r="K9" s="6" t="s">
        <v>310</v>
      </c>
      <c r="L9" s="6" t="s">
        <v>361</v>
      </c>
      <c r="M9" s="9">
        <v>1232.16</v>
      </c>
      <c r="N9" s="9">
        <v>787.4</v>
      </c>
      <c r="O9" s="8">
        <v>787.4</v>
      </c>
    </row>
    <row r="10" spans="1:15" ht="84">
      <c r="A10" s="3">
        <v>9</v>
      </c>
      <c r="B10" s="6">
        <v>29</v>
      </c>
      <c r="C10" s="6">
        <v>795</v>
      </c>
      <c r="D10" s="6" t="s">
        <v>39</v>
      </c>
      <c r="E10" s="6" t="s">
        <v>40</v>
      </c>
      <c r="F10" s="6" t="s">
        <v>41</v>
      </c>
      <c r="G10" s="6" t="s">
        <v>46</v>
      </c>
      <c r="H10" s="12" t="s">
        <v>291</v>
      </c>
      <c r="I10" s="12" t="s">
        <v>48</v>
      </c>
      <c r="J10" s="6" t="s">
        <v>47</v>
      </c>
      <c r="K10" s="6" t="s">
        <v>348</v>
      </c>
      <c r="L10" s="6" t="s">
        <v>347</v>
      </c>
      <c r="M10" s="9">
        <v>507</v>
      </c>
      <c r="N10" s="9">
        <v>507</v>
      </c>
      <c r="O10" s="8">
        <v>507</v>
      </c>
    </row>
    <row r="11" spans="1:15" ht="48">
      <c r="A11" s="3">
        <v>10</v>
      </c>
      <c r="B11" s="6">
        <v>30</v>
      </c>
      <c r="C11" s="6">
        <v>582</v>
      </c>
      <c r="D11" s="6" t="s">
        <v>20</v>
      </c>
      <c r="E11" s="6" t="s">
        <v>21</v>
      </c>
      <c r="F11" s="6" t="s">
        <v>15</v>
      </c>
      <c r="G11" s="6" t="s">
        <v>63</v>
      </c>
      <c r="H11" s="6" t="s">
        <v>64</v>
      </c>
      <c r="I11" s="12" t="s">
        <v>65</v>
      </c>
      <c r="J11" s="6" t="s">
        <v>66</v>
      </c>
      <c r="K11" s="6" t="s">
        <v>309</v>
      </c>
      <c r="L11" s="6" t="s">
        <v>349</v>
      </c>
      <c r="M11" s="9">
        <v>756.39</v>
      </c>
      <c r="N11" s="9">
        <v>701.39</v>
      </c>
      <c r="O11" s="13">
        <v>701.39</v>
      </c>
    </row>
    <row r="12" spans="1:15" ht="48">
      <c r="A12" s="6">
        <v>11</v>
      </c>
      <c r="B12" s="6">
        <v>31</v>
      </c>
      <c r="C12" s="6">
        <v>582</v>
      </c>
      <c r="D12" s="6" t="s">
        <v>20</v>
      </c>
      <c r="E12" s="6" t="s">
        <v>21</v>
      </c>
      <c r="F12" s="6" t="s">
        <v>15</v>
      </c>
      <c r="G12" s="6" t="s">
        <v>67</v>
      </c>
      <c r="H12" s="12" t="s">
        <v>68</v>
      </c>
      <c r="I12" s="12" t="s">
        <v>69</v>
      </c>
      <c r="J12" s="6" t="s">
        <v>70</v>
      </c>
      <c r="K12" s="6" t="s">
        <v>312</v>
      </c>
      <c r="L12" s="6">
        <v>512.57</v>
      </c>
      <c r="M12" s="9">
        <v>828.82</v>
      </c>
      <c r="N12" s="9">
        <v>828.82</v>
      </c>
      <c r="O12" s="9">
        <v>828.82</v>
      </c>
    </row>
    <row r="13" spans="1:15" ht="72">
      <c r="A13" s="3">
        <v>12</v>
      </c>
      <c r="B13" s="6">
        <v>32</v>
      </c>
      <c r="C13" s="6">
        <v>1384</v>
      </c>
      <c r="D13" s="6" t="s">
        <v>55</v>
      </c>
      <c r="E13" s="6" t="s">
        <v>56</v>
      </c>
      <c r="F13" s="6" t="s">
        <v>15</v>
      </c>
      <c r="G13" s="6" t="s">
        <v>57</v>
      </c>
      <c r="H13" s="12" t="s">
        <v>59</v>
      </c>
      <c r="I13" s="12" t="s">
        <v>58</v>
      </c>
      <c r="J13" s="12" t="s">
        <v>390</v>
      </c>
      <c r="K13" s="10" t="s">
        <v>380</v>
      </c>
      <c r="L13" s="13">
        <v>304</v>
      </c>
      <c r="M13" s="9">
        <v>664</v>
      </c>
      <c r="N13" s="9">
        <f>304+280</f>
        <v>584</v>
      </c>
      <c r="O13" s="13">
        <v>584</v>
      </c>
    </row>
    <row r="14" spans="1:15" ht="36">
      <c r="A14" s="3">
        <v>13</v>
      </c>
      <c r="B14" s="6">
        <v>33</v>
      </c>
      <c r="C14" s="6">
        <v>1384</v>
      </c>
      <c r="D14" s="6" t="s">
        <v>55</v>
      </c>
      <c r="E14" s="6" t="s">
        <v>56</v>
      </c>
      <c r="F14" s="6" t="s">
        <v>15</v>
      </c>
      <c r="G14" s="6" t="s">
        <v>57</v>
      </c>
      <c r="H14" s="12" t="s">
        <v>60</v>
      </c>
      <c r="I14" s="6" t="s">
        <v>61</v>
      </c>
      <c r="J14" s="6" t="s">
        <v>62</v>
      </c>
      <c r="K14" s="10" t="s">
        <v>313</v>
      </c>
      <c r="L14" s="13">
        <v>254.86</v>
      </c>
      <c r="M14" s="9">
        <v>374.86</v>
      </c>
      <c r="N14" s="9">
        <v>374.86</v>
      </c>
      <c r="O14" s="9">
        <v>374.86</v>
      </c>
    </row>
    <row r="15" spans="1:15" ht="36">
      <c r="A15" s="6">
        <v>14</v>
      </c>
      <c r="B15" s="6">
        <v>35</v>
      </c>
      <c r="C15" s="6">
        <v>106</v>
      </c>
      <c r="D15" s="6" t="s">
        <v>13</v>
      </c>
      <c r="E15" s="6" t="s">
        <v>14</v>
      </c>
      <c r="F15" s="6" t="s">
        <v>15</v>
      </c>
      <c r="G15" s="6" t="s">
        <v>71</v>
      </c>
      <c r="H15" s="6" t="s">
        <v>72</v>
      </c>
      <c r="I15" s="12" t="s">
        <v>74</v>
      </c>
      <c r="J15" s="12" t="s">
        <v>73</v>
      </c>
      <c r="K15" s="10" t="s">
        <v>307</v>
      </c>
      <c r="L15" s="13">
        <v>301.83</v>
      </c>
      <c r="M15" s="9">
        <v>776.83</v>
      </c>
      <c r="N15" s="9">
        <f>301.83+55+55+55</f>
        <v>466.83</v>
      </c>
      <c r="O15" s="13">
        <v>466.83</v>
      </c>
    </row>
    <row r="16" spans="1:15" ht="48">
      <c r="A16" s="3">
        <v>15</v>
      </c>
      <c r="B16" s="6">
        <v>38</v>
      </c>
      <c r="C16" s="6">
        <v>889</v>
      </c>
      <c r="D16" s="6" t="s">
        <v>80</v>
      </c>
      <c r="E16" s="6" t="s">
        <v>81</v>
      </c>
      <c r="F16" s="6" t="s">
        <v>15</v>
      </c>
      <c r="G16" s="6" t="s">
        <v>82</v>
      </c>
      <c r="H16" s="6" t="s">
        <v>83</v>
      </c>
      <c r="I16" s="6" t="s">
        <v>84</v>
      </c>
      <c r="J16" s="10" t="s">
        <v>292</v>
      </c>
      <c r="K16" s="10" t="s">
        <v>316</v>
      </c>
      <c r="L16" s="13">
        <v>1005.19</v>
      </c>
      <c r="M16" s="6">
        <v>1355.19</v>
      </c>
      <c r="N16" s="9">
        <f>1005.19+177.3</f>
        <v>1182.49</v>
      </c>
      <c r="O16" s="13">
        <v>1182.49</v>
      </c>
    </row>
    <row r="17" spans="1:15" ht="48">
      <c r="A17" s="3">
        <v>16</v>
      </c>
      <c r="B17" s="6">
        <v>39</v>
      </c>
      <c r="C17" s="6">
        <v>794</v>
      </c>
      <c r="D17" s="6" t="s">
        <v>75</v>
      </c>
      <c r="E17" s="6" t="s">
        <v>40</v>
      </c>
      <c r="F17" s="6" t="s">
        <v>41</v>
      </c>
      <c r="G17" s="6" t="s">
        <v>76</v>
      </c>
      <c r="H17" s="6" t="s">
        <v>77</v>
      </c>
      <c r="I17" s="6" t="s">
        <v>78</v>
      </c>
      <c r="J17" s="6" t="s">
        <v>79</v>
      </c>
      <c r="K17" s="10" t="s">
        <v>317</v>
      </c>
      <c r="L17" s="13">
        <v>631.46</v>
      </c>
      <c r="M17" s="9">
        <v>796.46</v>
      </c>
      <c r="N17" s="9">
        <f>631.46+110</f>
        <v>741.46</v>
      </c>
      <c r="O17" s="13">
        <v>741.46</v>
      </c>
    </row>
    <row r="18" spans="1:15" ht="36">
      <c r="A18" s="6">
        <v>17</v>
      </c>
      <c r="B18" s="6">
        <v>41</v>
      </c>
      <c r="C18" s="6">
        <v>582</v>
      </c>
      <c r="D18" s="6" t="s">
        <v>20</v>
      </c>
      <c r="E18" s="6" t="s">
        <v>21</v>
      </c>
      <c r="F18" s="6" t="s">
        <v>15</v>
      </c>
      <c r="G18" s="6" t="s">
        <v>96</v>
      </c>
      <c r="H18" s="6" t="s">
        <v>35</v>
      </c>
      <c r="I18" s="12" t="s">
        <v>97</v>
      </c>
      <c r="J18" s="12" t="s">
        <v>391</v>
      </c>
      <c r="K18" s="10" t="s">
        <v>318</v>
      </c>
      <c r="L18" s="13">
        <v>1274.06</v>
      </c>
      <c r="M18" s="9">
        <v>1566.24</v>
      </c>
      <c r="N18" s="9">
        <v>1566.24</v>
      </c>
      <c r="O18" s="9">
        <v>1566.24</v>
      </c>
    </row>
    <row r="19" spans="1:15" ht="60">
      <c r="A19" s="3">
        <v>18</v>
      </c>
      <c r="B19" s="6">
        <v>42</v>
      </c>
      <c r="C19" s="10">
        <v>582</v>
      </c>
      <c r="D19" s="6" t="s">
        <v>20</v>
      </c>
      <c r="E19" s="6" t="s">
        <v>21</v>
      </c>
      <c r="F19" s="6" t="s">
        <v>15</v>
      </c>
      <c r="G19" s="6" t="s">
        <v>98</v>
      </c>
      <c r="H19" s="6" t="s">
        <v>99</v>
      </c>
      <c r="I19" s="12" t="s">
        <v>100</v>
      </c>
      <c r="J19" s="6" t="s">
        <v>103</v>
      </c>
      <c r="K19" s="10" t="s">
        <v>392</v>
      </c>
      <c r="L19" s="13" t="s">
        <v>362</v>
      </c>
      <c r="M19" s="9">
        <v>704.16</v>
      </c>
      <c r="N19" s="8">
        <f>217.25+26.64+436.57+23.7</f>
        <v>704.1600000000001</v>
      </c>
      <c r="O19" s="13">
        <v>704.16</v>
      </c>
    </row>
    <row r="20" spans="1:15" ht="48">
      <c r="A20" s="3">
        <v>19</v>
      </c>
      <c r="B20" s="6">
        <v>43</v>
      </c>
      <c r="C20" s="10">
        <v>582</v>
      </c>
      <c r="D20" s="6" t="s">
        <v>20</v>
      </c>
      <c r="E20" s="6" t="s">
        <v>21</v>
      </c>
      <c r="F20" s="6" t="s">
        <v>15</v>
      </c>
      <c r="G20" s="6" t="s">
        <v>101</v>
      </c>
      <c r="H20" s="6" t="s">
        <v>99</v>
      </c>
      <c r="I20" s="12" t="s">
        <v>102</v>
      </c>
      <c r="J20" s="6" t="s">
        <v>103</v>
      </c>
      <c r="K20" s="10" t="s">
        <v>393</v>
      </c>
      <c r="L20" s="13" t="s">
        <v>363</v>
      </c>
      <c r="M20" s="9">
        <v>690.84</v>
      </c>
      <c r="N20" s="8">
        <f>217.25+13.32+436.57+23.7</f>
        <v>690.84</v>
      </c>
      <c r="O20" s="8">
        <f>217.25+13.32+436.57+23.7</f>
        <v>690.84</v>
      </c>
    </row>
    <row r="21" spans="1:15" ht="24">
      <c r="A21" s="6">
        <v>20</v>
      </c>
      <c r="B21" s="6">
        <v>44</v>
      </c>
      <c r="C21" s="10">
        <v>782</v>
      </c>
      <c r="D21" s="10" t="s">
        <v>110</v>
      </c>
      <c r="E21" s="10" t="s">
        <v>288</v>
      </c>
      <c r="F21" s="6" t="s">
        <v>15</v>
      </c>
      <c r="G21" s="6" t="s">
        <v>107</v>
      </c>
      <c r="H21" s="6" t="s">
        <v>64</v>
      </c>
      <c r="I21" s="12" t="s">
        <v>108</v>
      </c>
      <c r="J21" s="12" t="s">
        <v>394</v>
      </c>
      <c r="K21" s="10" t="s">
        <v>315</v>
      </c>
      <c r="L21" s="13">
        <v>254.36</v>
      </c>
      <c r="M21" s="9">
        <v>474.36</v>
      </c>
      <c r="N21" s="9">
        <v>309.36</v>
      </c>
      <c r="O21" s="13">
        <v>309.36</v>
      </c>
    </row>
    <row r="22" spans="1:15" ht="48">
      <c r="A22" s="3">
        <v>21</v>
      </c>
      <c r="B22" s="6">
        <v>45</v>
      </c>
      <c r="C22" s="4">
        <v>1290</v>
      </c>
      <c r="D22" s="7" t="s">
        <v>85</v>
      </c>
      <c r="E22" s="7" t="s">
        <v>86</v>
      </c>
      <c r="F22" s="6" t="s">
        <v>15</v>
      </c>
      <c r="G22" s="3" t="s">
        <v>87</v>
      </c>
      <c r="H22" s="6" t="s">
        <v>88</v>
      </c>
      <c r="I22" s="6" t="s">
        <v>89</v>
      </c>
      <c r="J22" s="10" t="s">
        <v>293</v>
      </c>
      <c r="K22" s="10" t="s">
        <v>319</v>
      </c>
      <c r="L22" s="13" t="s">
        <v>350</v>
      </c>
      <c r="M22" s="9">
        <v>1801.79</v>
      </c>
      <c r="N22" s="9">
        <f>975.97+127.66+478.57+120</f>
        <v>1702.2</v>
      </c>
      <c r="O22" s="13">
        <v>1702.2</v>
      </c>
    </row>
    <row r="23" spans="1:15" ht="48">
      <c r="A23" s="3">
        <v>22</v>
      </c>
      <c r="B23" s="7">
        <v>46</v>
      </c>
      <c r="C23" s="6">
        <v>582</v>
      </c>
      <c r="D23" s="6" t="s">
        <v>20</v>
      </c>
      <c r="E23" s="6" t="s">
        <v>21</v>
      </c>
      <c r="F23" s="6" t="s">
        <v>15</v>
      </c>
      <c r="G23" s="6" t="s">
        <v>129</v>
      </c>
      <c r="H23" s="6" t="s">
        <v>130</v>
      </c>
      <c r="I23" s="12" t="s">
        <v>131</v>
      </c>
      <c r="J23" s="6" t="s">
        <v>395</v>
      </c>
      <c r="K23" s="10" t="s">
        <v>307</v>
      </c>
      <c r="L23" s="13">
        <v>251.97</v>
      </c>
      <c r="M23" s="9">
        <v>471.97</v>
      </c>
      <c r="N23" s="9">
        <f>251.97+165</f>
        <v>416.97</v>
      </c>
      <c r="O23" s="13">
        <v>416.97</v>
      </c>
    </row>
    <row r="24" spans="1:15" ht="60">
      <c r="A24" s="6">
        <v>23</v>
      </c>
      <c r="B24" s="6">
        <v>47</v>
      </c>
      <c r="C24" s="6">
        <v>585</v>
      </c>
      <c r="D24" s="6" t="s">
        <v>139</v>
      </c>
      <c r="E24" s="6" t="s">
        <v>140</v>
      </c>
      <c r="F24" s="6" t="s">
        <v>41</v>
      </c>
      <c r="G24" s="6" t="s">
        <v>141</v>
      </c>
      <c r="H24" s="6" t="s">
        <v>37</v>
      </c>
      <c r="I24" s="12" t="s">
        <v>143</v>
      </c>
      <c r="J24" s="12" t="s">
        <v>142</v>
      </c>
      <c r="K24" s="7" t="s">
        <v>320</v>
      </c>
      <c r="L24" s="8" t="s">
        <v>351</v>
      </c>
      <c r="M24" s="9">
        <v>2497.5</v>
      </c>
      <c r="N24" s="8">
        <f>1935+375.89</f>
        <v>2310.89</v>
      </c>
      <c r="O24" s="8">
        <v>2310.89</v>
      </c>
    </row>
    <row r="25" spans="1:15" ht="84">
      <c r="A25" s="3">
        <v>24</v>
      </c>
      <c r="B25" s="6">
        <v>48</v>
      </c>
      <c r="C25" s="6">
        <v>796</v>
      </c>
      <c r="D25" s="6" t="s">
        <v>117</v>
      </c>
      <c r="E25" s="6" t="s">
        <v>40</v>
      </c>
      <c r="F25" s="6" t="s">
        <v>41</v>
      </c>
      <c r="G25" s="6" t="s">
        <v>118</v>
      </c>
      <c r="H25" s="6" t="s">
        <v>120</v>
      </c>
      <c r="I25" s="14" t="s">
        <v>119</v>
      </c>
      <c r="J25" s="6" t="s">
        <v>396</v>
      </c>
      <c r="K25" s="10" t="s">
        <v>317</v>
      </c>
      <c r="L25" s="13">
        <v>174.11</v>
      </c>
      <c r="M25" s="9">
        <v>449.11</v>
      </c>
      <c r="N25" s="9">
        <f>174.11+110</f>
        <v>284.11</v>
      </c>
      <c r="O25" s="13">
        <v>284.11</v>
      </c>
    </row>
    <row r="26" spans="1:15" ht="36">
      <c r="A26" s="3">
        <v>25</v>
      </c>
      <c r="B26" s="6">
        <v>49</v>
      </c>
      <c r="C26" s="10">
        <v>1352</v>
      </c>
      <c r="D26" s="6" t="s">
        <v>149</v>
      </c>
      <c r="E26" s="6" t="s">
        <v>150</v>
      </c>
      <c r="F26" s="6" t="s">
        <v>15</v>
      </c>
      <c r="G26" s="6" t="s">
        <v>151</v>
      </c>
      <c r="H26" s="6" t="s">
        <v>35</v>
      </c>
      <c r="I26" s="12" t="s">
        <v>152</v>
      </c>
      <c r="J26" s="6" t="s">
        <v>397</v>
      </c>
      <c r="K26" s="10" t="s">
        <v>321</v>
      </c>
      <c r="L26" s="13">
        <v>390.16</v>
      </c>
      <c r="M26" s="9">
        <v>610.16</v>
      </c>
      <c r="N26" s="9">
        <f>390.16+165</f>
        <v>555.1600000000001</v>
      </c>
      <c r="O26" s="8">
        <v>555.16</v>
      </c>
    </row>
    <row r="27" spans="1:15" ht="36">
      <c r="A27" s="6">
        <v>26</v>
      </c>
      <c r="B27" s="6">
        <v>51</v>
      </c>
      <c r="C27" s="6">
        <v>6275</v>
      </c>
      <c r="D27" s="7" t="s">
        <v>111</v>
      </c>
      <c r="E27" s="6" t="s">
        <v>112</v>
      </c>
      <c r="F27" s="6" t="s">
        <v>41</v>
      </c>
      <c r="G27" s="6" t="s">
        <v>113</v>
      </c>
      <c r="H27" s="6" t="s">
        <v>114</v>
      </c>
      <c r="I27" s="12" t="s">
        <v>115</v>
      </c>
      <c r="J27" s="7" t="s">
        <v>116</v>
      </c>
      <c r="K27" s="10" t="s">
        <v>306</v>
      </c>
      <c r="L27" s="13">
        <v>1333.95</v>
      </c>
      <c r="M27" s="9">
        <v>1333.95</v>
      </c>
      <c r="N27" s="9">
        <v>1333.95</v>
      </c>
      <c r="O27" s="13">
        <v>1333.95</v>
      </c>
    </row>
    <row r="28" spans="1:15" ht="72">
      <c r="A28" s="3">
        <v>27</v>
      </c>
      <c r="B28" s="10">
        <v>56</v>
      </c>
      <c r="C28" s="10">
        <v>380</v>
      </c>
      <c r="D28" s="10" t="s">
        <v>153</v>
      </c>
      <c r="E28" s="6" t="s">
        <v>154</v>
      </c>
      <c r="F28" s="6" t="s">
        <v>15</v>
      </c>
      <c r="G28" s="6" t="s">
        <v>155</v>
      </c>
      <c r="H28" s="6" t="s">
        <v>156</v>
      </c>
      <c r="I28" s="12" t="s">
        <v>157</v>
      </c>
      <c r="J28" s="12" t="s">
        <v>158</v>
      </c>
      <c r="K28" s="6" t="s">
        <v>322</v>
      </c>
      <c r="L28" s="9" t="s">
        <v>352</v>
      </c>
      <c r="M28" s="9">
        <v>647.76</v>
      </c>
      <c r="N28" s="9">
        <f>551+7.7+13+19+57.06</f>
        <v>647.76</v>
      </c>
      <c r="O28" s="9">
        <f>551+7.7+13+19+57.06</f>
        <v>647.76</v>
      </c>
    </row>
    <row r="29" spans="1:15" ht="84">
      <c r="A29" s="3">
        <v>28</v>
      </c>
      <c r="B29" s="10">
        <v>60</v>
      </c>
      <c r="C29" s="10">
        <v>502</v>
      </c>
      <c r="D29" s="10" t="s">
        <v>159</v>
      </c>
      <c r="E29" s="6" t="s">
        <v>160</v>
      </c>
      <c r="F29" s="6" t="s">
        <v>15</v>
      </c>
      <c r="G29" s="6" t="s">
        <v>161</v>
      </c>
      <c r="H29" s="12" t="s">
        <v>162</v>
      </c>
      <c r="I29" s="12" t="s">
        <v>163</v>
      </c>
      <c r="J29" s="12" t="s">
        <v>164</v>
      </c>
      <c r="K29" s="6" t="s">
        <v>323</v>
      </c>
      <c r="L29" s="9">
        <v>1283.01</v>
      </c>
      <c r="M29" s="9">
        <v>1426.17</v>
      </c>
      <c r="N29" s="9">
        <f>1084.34+141.84+198.67</f>
        <v>1424.85</v>
      </c>
      <c r="O29" s="8">
        <v>1424.85</v>
      </c>
    </row>
    <row r="30" spans="1:15" ht="36">
      <c r="A30" s="6">
        <v>29</v>
      </c>
      <c r="B30" s="10">
        <v>61</v>
      </c>
      <c r="C30" s="10">
        <v>502</v>
      </c>
      <c r="D30" s="10" t="s">
        <v>159</v>
      </c>
      <c r="E30" s="6" t="s">
        <v>160</v>
      </c>
      <c r="F30" s="6" t="s">
        <v>15</v>
      </c>
      <c r="G30" s="6" t="s">
        <v>161</v>
      </c>
      <c r="H30" s="12" t="s">
        <v>165</v>
      </c>
      <c r="I30" s="12" t="s">
        <v>166</v>
      </c>
      <c r="J30" s="12" t="s">
        <v>398</v>
      </c>
      <c r="K30" s="10" t="s">
        <v>307</v>
      </c>
      <c r="L30" s="13" t="s">
        <v>353</v>
      </c>
      <c r="M30" s="9">
        <v>643.63</v>
      </c>
      <c r="N30" s="9">
        <f>414.16+45+19.47+165</f>
        <v>643.63</v>
      </c>
      <c r="O30" s="8">
        <v>643.33</v>
      </c>
    </row>
    <row r="31" spans="1:15" ht="84">
      <c r="A31" s="3">
        <v>30</v>
      </c>
      <c r="B31" s="10">
        <v>62</v>
      </c>
      <c r="C31" s="10">
        <v>894</v>
      </c>
      <c r="D31" s="12" t="s">
        <v>189</v>
      </c>
      <c r="E31" s="6" t="s">
        <v>190</v>
      </c>
      <c r="F31" s="6" t="s">
        <v>15</v>
      </c>
      <c r="G31" s="6" t="s">
        <v>191</v>
      </c>
      <c r="H31" s="6" t="s">
        <v>37</v>
      </c>
      <c r="I31" s="12" t="s">
        <v>194</v>
      </c>
      <c r="J31" s="12" t="s">
        <v>195</v>
      </c>
      <c r="K31" s="6" t="s">
        <v>324</v>
      </c>
      <c r="L31" s="9" t="s">
        <v>354</v>
      </c>
      <c r="M31" s="9">
        <v>2636.87</v>
      </c>
      <c r="N31" s="9">
        <v>2636.87</v>
      </c>
      <c r="O31" s="9">
        <v>2636.87</v>
      </c>
    </row>
    <row r="32" spans="1:15" ht="48">
      <c r="A32" s="3">
        <v>31</v>
      </c>
      <c r="B32" s="10">
        <v>63</v>
      </c>
      <c r="C32" s="10">
        <v>894</v>
      </c>
      <c r="D32" s="12" t="s">
        <v>189</v>
      </c>
      <c r="E32" s="6" t="s">
        <v>190</v>
      </c>
      <c r="F32" s="6" t="s">
        <v>15</v>
      </c>
      <c r="G32" s="6" t="s">
        <v>191</v>
      </c>
      <c r="H32" s="6" t="s">
        <v>37</v>
      </c>
      <c r="I32" s="12" t="s">
        <v>192</v>
      </c>
      <c r="J32" s="6" t="s">
        <v>193</v>
      </c>
      <c r="K32" s="6" t="s">
        <v>325</v>
      </c>
      <c r="L32" s="9" t="s">
        <v>355</v>
      </c>
      <c r="M32" s="9">
        <v>2148.1</v>
      </c>
      <c r="N32" s="9">
        <f>786.88+63+798.11+63+374.11+63</f>
        <v>2148.1</v>
      </c>
      <c r="O32" s="8">
        <v>2148.1</v>
      </c>
    </row>
    <row r="33" spans="1:15" ht="48">
      <c r="A33" s="6">
        <v>32</v>
      </c>
      <c r="B33" s="6">
        <v>64</v>
      </c>
      <c r="C33" s="6">
        <v>113</v>
      </c>
      <c r="D33" s="6" t="s">
        <v>90</v>
      </c>
      <c r="E33" s="6" t="s">
        <v>91</v>
      </c>
      <c r="F33" s="6" t="s">
        <v>15</v>
      </c>
      <c r="G33" s="6" t="s">
        <v>92</v>
      </c>
      <c r="H33" s="6" t="s">
        <v>93</v>
      </c>
      <c r="I33" s="6" t="s">
        <v>94</v>
      </c>
      <c r="J33" s="7" t="s">
        <v>95</v>
      </c>
      <c r="K33" s="10" t="s">
        <v>326</v>
      </c>
      <c r="L33" s="13">
        <v>313.3</v>
      </c>
      <c r="M33" s="9">
        <v>615.8</v>
      </c>
      <c r="N33" s="9">
        <v>615.8</v>
      </c>
      <c r="O33" s="13">
        <v>615.8</v>
      </c>
    </row>
    <row r="34" spans="1:15" ht="69.75" customHeight="1">
      <c r="A34" s="3">
        <v>33</v>
      </c>
      <c r="B34" s="6">
        <v>65</v>
      </c>
      <c r="C34" s="6">
        <v>113</v>
      </c>
      <c r="D34" s="6" t="s">
        <v>90</v>
      </c>
      <c r="E34" s="6" t="s">
        <v>91</v>
      </c>
      <c r="F34" s="6" t="s">
        <v>15</v>
      </c>
      <c r="G34" s="6" t="s">
        <v>121</v>
      </c>
      <c r="H34" s="6" t="s">
        <v>123</v>
      </c>
      <c r="I34" s="15" t="s">
        <v>122</v>
      </c>
      <c r="J34" s="6" t="s">
        <v>95</v>
      </c>
      <c r="K34" s="10" t="s">
        <v>410</v>
      </c>
      <c r="L34" s="13">
        <v>326.66</v>
      </c>
      <c r="M34" s="8">
        <v>524.66</v>
      </c>
      <c r="N34" s="8">
        <f>326.66+198</f>
        <v>524.6600000000001</v>
      </c>
      <c r="O34" s="13">
        <v>524.66</v>
      </c>
    </row>
    <row r="35" spans="1:15" ht="48">
      <c r="A35" s="3">
        <v>34</v>
      </c>
      <c r="B35" s="6">
        <v>66</v>
      </c>
      <c r="C35" s="6">
        <v>113</v>
      </c>
      <c r="D35" s="6" t="s">
        <v>90</v>
      </c>
      <c r="E35" s="6" t="s">
        <v>91</v>
      </c>
      <c r="F35" s="6" t="s">
        <v>15</v>
      </c>
      <c r="G35" s="6" t="s">
        <v>92</v>
      </c>
      <c r="H35" s="6" t="s">
        <v>93</v>
      </c>
      <c r="I35" s="12" t="s">
        <v>125</v>
      </c>
      <c r="J35" s="6" t="s">
        <v>124</v>
      </c>
      <c r="K35" s="10" t="s">
        <v>327</v>
      </c>
      <c r="L35" s="13" t="s">
        <v>356</v>
      </c>
      <c r="M35" s="8">
        <v>665.24</v>
      </c>
      <c r="N35" s="8">
        <v>611.64</v>
      </c>
      <c r="O35" s="13">
        <v>611.64</v>
      </c>
    </row>
    <row r="36" spans="1:15" ht="48">
      <c r="A36" s="6">
        <v>35</v>
      </c>
      <c r="B36" s="6">
        <v>67</v>
      </c>
      <c r="C36" s="6">
        <v>113</v>
      </c>
      <c r="D36" s="6" t="s">
        <v>90</v>
      </c>
      <c r="E36" s="6" t="s">
        <v>91</v>
      </c>
      <c r="F36" s="6" t="s">
        <v>15</v>
      </c>
      <c r="G36" s="6" t="s">
        <v>126</v>
      </c>
      <c r="H36" s="6" t="s">
        <v>93</v>
      </c>
      <c r="I36" s="12" t="s">
        <v>128</v>
      </c>
      <c r="J36" s="6" t="s">
        <v>127</v>
      </c>
      <c r="K36" s="10" t="s">
        <v>328</v>
      </c>
      <c r="L36" s="13">
        <v>123.6</v>
      </c>
      <c r="M36" s="9">
        <v>173.1</v>
      </c>
      <c r="N36" s="8">
        <f>123.6+49.5</f>
        <v>173.1</v>
      </c>
      <c r="O36" s="13">
        <v>173.1</v>
      </c>
    </row>
    <row r="37" spans="1:15" ht="48">
      <c r="A37" s="3">
        <v>36</v>
      </c>
      <c r="B37" s="10">
        <v>72</v>
      </c>
      <c r="C37" s="10">
        <v>885</v>
      </c>
      <c r="D37" s="11" t="s">
        <v>383</v>
      </c>
      <c r="E37" s="6" t="s">
        <v>181</v>
      </c>
      <c r="F37" s="6" t="s">
        <v>15</v>
      </c>
      <c r="G37" s="6" t="s">
        <v>182</v>
      </c>
      <c r="H37" s="12" t="s">
        <v>184</v>
      </c>
      <c r="I37" s="12" t="s">
        <v>183</v>
      </c>
      <c r="J37" s="6" t="s">
        <v>399</v>
      </c>
      <c r="K37" s="6" t="s">
        <v>314</v>
      </c>
      <c r="L37" s="9" t="s">
        <v>357</v>
      </c>
      <c r="M37" s="9">
        <v>992.52</v>
      </c>
      <c r="N37" s="9">
        <f>358.76+110+358.76+165</f>
        <v>992.52</v>
      </c>
      <c r="O37" s="8">
        <v>992.52</v>
      </c>
    </row>
    <row r="38" spans="1:15" ht="96">
      <c r="A38" s="3">
        <v>37</v>
      </c>
      <c r="B38" s="6">
        <v>73</v>
      </c>
      <c r="C38" s="6">
        <v>2176</v>
      </c>
      <c r="D38" s="6" t="s">
        <v>132</v>
      </c>
      <c r="E38" s="6" t="s">
        <v>133</v>
      </c>
      <c r="F38" s="6" t="s">
        <v>134</v>
      </c>
      <c r="G38" s="6" t="s">
        <v>135</v>
      </c>
      <c r="H38" s="6" t="s">
        <v>136</v>
      </c>
      <c r="I38" s="12" t="s">
        <v>137</v>
      </c>
      <c r="J38" s="6" t="s">
        <v>138</v>
      </c>
      <c r="K38" s="10" t="s">
        <v>343</v>
      </c>
      <c r="L38" s="13" t="s">
        <v>358</v>
      </c>
      <c r="M38" s="9">
        <v>900</v>
      </c>
      <c r="N38" s="9">
        <v>877.05</v>
      </c>
      <c r="O38" s="13">
        <v>877.05</v>
      </c>
    </row>
    <row r="39" spans="1:15" ht="72">
      <c r="A39" s="6">
        <v>38</v>
      </c>
      <c r="B39" s="10">
        <v>76</v>
      </c>
      <c r="C39" s="10">
        <v>796</v>
      </c>
      <c r="D39" s="12" t="s">
        <v>117</v>
      </c>
      <c r="E39" s="6" t="s">
        <v>40</v>
      </c>
      <c r="F39" s="6" t="s">
        <v>15</v>
      </c>
      <c r="G39" s="6" t="s">
        <v>185</v>
      </c>
      <c r="H39" s="12" t="s">
        <v>186</v>
      </c>
      <c r="I39" s="12" t="s">
        <v>187</v>
      </c>
      <c r="J39" s="6" t="s">
        <v>188</v>
      </c>
      <c r="K39" s="6" t="s">
        <v>309</v>
      </c>
      <c r="L39" s="9">
        <v>333.29</v>
      </c>
      <c r="M39" s="9">
        <v>718.29</v>
      </c>
      <c r="N39" s="9">
        <f>333.29+110+110</f>
        <v>553.29</v>
      </c>
      <c r="O39" s="8">
        <v>553.29</v>
      </c>
    </row>
    <row r="40" spans="1:15" ht="112.5" customHeight="1">
      <c r="A40" s="3">
        <v>39</v>
      </c>
      <c r="B40" s="6">
        <v>77</v>
      </c>
      <c r="C40" s="6">
        <v>6956</v>
      </c>
      <c r="D40" s="6" t="s">
        <v>54</v>
      </c>
      <c r="E40" s="6" t="s">
        <v>50</v>
      </c>
      <c r="F40" s="6" t="s">
        <v>41</v>
      </c>
      <c r="G40" s="6" t="s">
        <v>147</v>
      </c>
      <c r="H40" s="12" t="s">
        <v>148</v>
      </c>
      <c r="I40" s="12" t="s">
        <v>146</v>
      </c>
      <c r="J40" s="6" t="s">
        <v>400</v>
      </c>
      <c r="K40" s="6" t="s">
        <v>330</v>
      </c>
      <c r="L40" s="9" t="s">
        <v>359</v>
      </c>
      <c r="M40" s="9">
        <v>1768.95</v>
      </c>
      <c r="N40" s="9">
        <f>276.88+671.55+373.02+120+55+55</f>
        <v>1551.4499999999998</v>
      </c>
      <c r="O40" s="8">
        <v>1551.45</v>
      </c>
    </row>
    <row r="41" spans="1:15" ht="60">
      <c r="A41" s="3">
        <v>40</v>
      </c>
      <c r="B41" s="6">
        <v>78</v>
      </c>
      <c r="C41" s="6">
        <v>6956</v>
      </c>
      <c r="D41" s="6" t="s">
        <v>54</v>
      </c>
      <c r="E41" s="6" t="s">
        <v>50</v>
      </c>
      <c r="F41" s="6" t="s">
        <v>41</v>
      </c>
      <c r="G41" s="6" t="s">
        <v>144</v>
      </c>
      <c r="H41" s="12" t="s">
        <v>145</v>
      </c>
      <c r="I41" s="12" t="s">
        <v>146</v>
      </c>
      <c r="J41" s="16" t="s">
        <v>401</v>
      </c>
      <c r="K41" s="6" t="s">
        <v>365</v>
      </c>
      <c r="L41" s="9" t="s">
        <v>364</v>
      </c>
      <c r="M41" s="9">
        <v>927.4</v>
      </c>
      <c r="N41" s="9">
        <f>454.8+391</f>
        <v>845.8</v>
      </c>
      <c r="O41" s="8">
        <v>845.8</v>
      </c>
    </row>
    <row r="42" spans="1:15" ht="96">
      <c r="A42" s="6">
        <v>41</v>
      </c>
      <c r="B42" s="6">
        <v>79</v>
      </c>
      <c r="C42" s="6">
        <v>6956</v>
      </c>
      <c r="D42" s="6" t="s">
        <v>54</v>
      </c>
      <c r="E42" s="6" t="s">
        <v>50</v>
      </c>
      <c r="F42" s="6" t="s">
        <v>41</v>
      </c>
      <c r="G42" s="6" t="s">
        <v>147</v>
      </c>
      <c r="H42" s="12" t="s">
        <v>148</v>
      </c>
      <c r="I42" s="12" t="s">
        <v>146</v>
      </c>
      <c r="J42" s="6" t="s">
        <v>402</v>
      </c>
      <c r="K42" s="6" t="s">
        <v>367</v>
      </c>
      <c r="L42" s="9" t="s">
        <v>366</v>
      </c>
      <c r="M42" s="9">
        <v>2185.47</v>
      </c>
      <c r="N42" s="9">
        <f>798.11+63+279+120+616.36+74+55</f>
        <v>2005.4700000000003</v>
      </c>
      <c r="O42" s="8">
        <v>2005.47</v>
      </c>
    </row>
    <row r="43" spans="1:15" ht="48">
      <c r="A43" s="3">
        <v>42</v>
      </c>
      <c r="B43" s="10">
        <v>81</v>
      </c>
      <c r="C43" s="10">
        <v>886</v>
      </c>
      <c r="D43" s="12" t="s">
        <v>196</v>
      </c>
      <c r="E43" s="6" t="s">
        <v>197</v>
      </c>
      <c r="F43" s="6" t="s">
        <v>15</v>
      </c>
      <c r="G43" s="6" t="s">
        <v>198</v>
      </c>
      <c r="H43" s="12" t="s">
        <v>199</v>
      </c>
      <c r="I43" s="12" t="s">
        <v>200</v>
      </c>
      <c r="J43" s="6" t="s">
        <v>403</v>
      </c>
      <c r="K43" s="6" t="s">
        <v>331</v>
      </c>
      <c r="L43" s="9" t="s">
        <v>368</v>
      </c>
      <c r="M43" s="9">
        <v>1950.99</v>
      </c>
      <c r="N43" s="9">
        <f>471.14+126+581.4+63+591.45+55</f>
        <v>1887.99</v>
      </c>
      <c r="O43" s="8">
        <v>1887.99</v>
      </c>
    </row>
    <row r="44" spans="1:15" ht="36">
      <c r="A44" s="3">
        <v>43</v>
      </c>
      <c r="B44" s="10">
        <v>85</v>
      </c>
      <c r="C44" s="10">
        <v>481</v>
      </c>
      <c r="D44" s="17" t="s">
        <v>201</v>
      </c>
      <c r="E44" s="6" t="s">
        <v>202</v>
      </c>
      <c r="F44" s="6" t="s">
        <v>15</v>
      </c>
      <c r="G44" s="6" t="s">
        <v>203</v>
      </c>
      <c r="H44" s="6" t="s">
        <v>204</v>
      </c>
      <c r="I44" s="12" t="s">
        <v>205</v>
      </c>
      <c r="J44" s="6" t="s">
        <v>404</v>
      </c>
      <c r="K44" s="6" t="s">
        <v>329</v>
      </c>
      <c r="L44" s="9">
        <v>427.02</v>
      </c>
      <c r="M44" s="9">
        <v>981</v>
      </c>
      <c r="N44" s="9">
        <v>583.02</v>
      </c>
      <c r="O44" s="8">
        <v>583.02</v>
      </c>
    </row>
    <row r="45" spans="1:15" ht="60">
      <c r="A45" s="3">
        <v>44</v>
      </c>
      <c r="B45" s="10">
        <v>87</v>
      </c>
      <c r="C45" s="10">
        <v>794</v>
      </c>
      <c r="D45" s="12" t="s">
        <v>75</v>
      </c>
      <c r="E45" s="6" t="s">
        <v>40</v>
      </c>
      <c r="F45" s="6" t="s">
        <v>41</v>
      </c>
      <c r="G45" s="6" t="s">
        <v>217</v>
      </c>
      <c r="H45" s="6" t="s">
        <v>218</v>
      </c>
      <c r="I45" s="12" t="s">
        <v>219</v>
      </c>
      <c r="J45" s="12" t="s">
        <v>405</v>
      </c>
      <c r="K45" s="6" t="s">
        <v>313</v>
      </c>
      <c r="L45" s="9" t="s">
        <v>369</v>
      </c>
      <c r="M45" s="9">
        <v>540.49</v>
      </c>
      <c r="N45" s="9">
        <f>48+338.49+34+120</f>
        <v>540.49</v>
      </c>
      <c r="O45" s="8">
        <v>540.49</v>
      </c>
    </row>
    <row r="46" spans="1:15" ht="60">
      <c r="A46" s="3">
        <v>45</v>
      </c>
      <c r="B46" s="10">
        <v>88</v>
      </c>
      <c r="C46" s="10">
        <v>794</v>
      </c>
      <c r="D46" s="12" t="s">
        <v>75</v>
      </c>
      <c r="E46" s="6" t="s">
        <v>40</v>
      </c>
      <c r="F46" s="6" t="s">
        <v>41</v>
      </c>
      <c r="G46" s="6" t="s">
        <v>223</v>
      </c>
      <c r="H46" s="6" t="s">
        <v>72</v>
      </c>
      <c r="I46" s="12" t="s">
        <v>224</v>
      </c>
      <c r="J46" s="6" t="s">
        <v>342</v>
      </c>
      <c r="K46" s="6" t="s">
        <v>307</v>
      </c>
      <c r="L46" s="9" t="s">
        <v>370</v>
      </c>
      <c r="M46" s="9">
        <v>510.5</v>
      </c>
      <c r="N46" s="9">
        <f>48+219.42+30+165</f>
        <v>462.41999999999996</v>
      </c>
      <c r="O46" s="8">
        <v>462.42</v>
      </c>
    </row>
    <row r="47" spans="1:15" ht="36">
      <c r="A47" s="3">
        <v>46</v>
      </c>
      <c r="B47" s="10">
        <v>89</v>
      </c>
      <c r="C47" s="10" t="s">
        <v>332</v>
      </c>
      <c r="D47" s="10" t="s">
        <v>176</v>
      </c>
      <c r="E47" s="6" t="s">
        <v>177</v>
      </c>
      <c r="F47" s="6" t="s">
        <v>178</v>
      </c>
      <c r="G47" s="6" t="s">
        <v>173</v>
      </c>
      <c r="H47" s="6" t="s">
        <v>179</v>
      </c>
      <c r="I47" s="12" t="s">
        <v>180</v>
      </c>
      <c r="J47" s="11" t="s">
        <v>294</v>
      </c>
      <c r="K47" s="6" t="s">
        <v>333</v>
      </c>
      <c r="L47" s="9">
        <v>988.07</v>
      </c>
      <c r="M47" s="9">
        <v>1666.35</v>
      </c>
      <c r="N47" s="9">
        <v>1328.5</v>
      </c>
      <c r="O47" s="8">
        <v>1328.5</v>
      </c>
    </row>
    <row r="48" spans="1:15" ht="36">
      <c r="A48" s="3">
        <v>47</v>
      </c>
      <c r="B48" s="10">
        <v>90</v>
      </c>
      <c r="C48" s="10">
        <v>1935</v>
      </c>
      <c r="D48" s="10" t="s">
        <v>171</v>
      </c>
      <c r="E48" s="6" t="s">
        <v>172</v>
      </c>
      <c r="F48" s="6" t="s">
        <v>15</v>
      </c>
      <c r="G48" s="6" t="s">
        <v>173</v>
      </c>
      <c r="H48" s="6" t="s">
        <v>174</v>
      </c>
      <c r="I48" s="12" t="s">
        <v>175</v>
      </c>
      <c r="J48" s="10" t="s">
        <v>295</v>
      </c>
      <c r="K48" s="6" t="s">
        <v>334</v>
      </c>
      <c r="L48" s="9">
        <v>1289.23</v>
      </c>
      <c r="M48" s="9">
        <v>1619.21</v>
      </c>
      <c r="N48" s="9">
        <f>255.32+1289.23</f>
        <v>1544.55</v>
      </c>
      <c r="O48" s="8">
        <v>1544.55</v>
      </c>
    </row>
    <row r="49" spans="1:15" ht="72">
      <c r="A49" s="3">
        <v>48</v>
      </c>
      <c r="B49" s="10">
        <v>91</v>
      </c>
      <c r="C49" s="10">
        <v>794</v>
      </c>
      <c r="D49" s="12" t="s">
        <v>75</v>
      </c>
      <c r="E49" s="6" t="s">
        <v>40</v>
      </c>
      <c r="F49" s="6" t="s">
        <v>41</v>
      </c>
      <c r="G49" s="6" t="s">
        <v>225</v>
      </c>
      <c r="H49" s="12" t="s">
        <v>226</v>
      </c>
      <c r="I49" s="12" t="s">
        <v>227</v>
      </c>
      <c r="J49" s="12" t="s">
        <v>228</v>
      </c>
      <c r="K49" s="6" t="s">
        <v>315</v>
      </c>
      <c r="L49" s="9" t="s">
        <v>371</v>
      </c>
      <c r="M49" s="9">
        <v>412.96</v>
      </c>
      <c r="N49" s="9">
        <f>290.66+40.8+7.7+7.4+11.4+55</f>
        <v>412.96</v>
      </c>
      <c r="O49" s="8">
        <v>412.96</v>
      </c>
    </row>
    <row r="50" spans="1:15" ht="36">
      <c r="A50" s="3">
        <v>49</v>
      </c>
      <c r="B50" s="10">
        <v>92</v>
      </c>
      <c r="C50" s="10">
        <v>6214</v>
      </c>
      <c r="D50" s="12" t="s">
        <v>213</v>
      </c>
      <c r="E50" s="6" t="s">
        <v>190</v>
      </c>
      <c r="F50" s="6" t="s">
        <v>15</v>
      </c>
      <c r="G50" s="6" t="s">
        <v>214</v>
      </c>
      <c r="H50" s="6" t="s">
        <v>64</v>
      </c>
      <c r="I50" s="12" t="s">
        <v>215</v>
      </c>
      <c r="J50" s="6" t="s">
        <v>216</v>
      </c>
      <c r="K50" s="6" t="s">
        <v>335</v>
      </c>
      <c r="L50" s="9">
        <v>1302.88</v>
      </c>
      <c r="M50" s="9">
        <v>1550.74</v>
      </c>
      <c r="N50" s="9">
        <v>1550.74</v>
      </c>
      <c r="O50" s="8">
        <v>1550.74</v>
      </c>
    </row>
    <row r="51" spans="1:15" ht="60">
      <c r="A51" s="3">
        <v>50</v>
      </c>
      <c r="B51" s="10">
        <v>93</v>
      </c>
      <c r="C51" s="10">
        <v>795</v>
      </c>
      <c r="D51" s="12" t="s">
        <v>39</v>
      </c>
      <c r="E51" s="6" t="s">
        <v>40</v>
      </c>
      <c r="F51" s="6" t="s">
        <v>15</v>
      </c>
      <c r="G51" s="6" t="s">
        <v>210</v>
      </c>
      <c r="H51" s="6" t="s">
        <v>64</v>
      </c>
      <c r="I51" s="12" t="s">
        <v>211</v>
      </c>
      <c r="J51" s="6" t="s">
        <v>212</v>
      </c>
      <c r="K51" s="6" t="s">
        <v>336</v>
      </c>
      <c r="L51" s="9" t="s">
        <v>372</v>
      </c>
      <c r="M51" s="9">
        <v>1299.3</v>
      </c>
      <c r="N51" s="9">
        <v>1299.3</v>
      </c>
      <c r="O51" s="8">
        <f>825+474.3</f>
        <v>1299.3</v>
      </c>
    </row>
    <row r="52" spans="1:15" ht="73.5">
      <c r="A52" s="3">
        <v>51</v>
      </c>
      <c r="B52" s="10">
        <v>94</v>
      </c>
      <c r="C52" s="10">
        <v>1539</v>
      </c>
      <c r="D52" s="12" t="s">
        <v>229</v>
      </c>
      <c r="E52" s="6" t="s">
        <v>56</v>
      </c>
      <c r="F52" s="6" t="s">
        <v>15</v>
      </c>
      <c r="G52" s="6" t="s">
        <v>230</v>
      </c>
      <c r="H52" s="6" t="s">
        <v>231</v>
      </c>
      <c r="I52" s="12" t="s">
        <v>232</v>
      </c>
      <c r="J52" s="15" t="s">
        <v>387</v>
      </c>
      <c r="K52" s="6" t="s">
        <v>337</v>
      </c>
      <c r="L52" s="9" t="s">
        <v>373</v>
      </c>
      <c r="M52" s="9">
        <v>1027.68</v>
      </c>
      <c r="N52" s="9">
        <f>269.97+152.88+220+304.83+80</f>
        <v>1027.68</v>
      </c>
      <c r="O52" s="8">
        <v>1027.68</v>
      </c>
    </row>
    <row r="53" spans="1:15" ht="48">
      <c r="A53" s="3">
        <v>52</v>
      </c>
      <c r="B53" s="10">
        <v>95</v>
      </c>
      <c r="C53" s="10">
        <v>618</v>
      </c>
      <c r="D53" s="12" t="s">
        <v>26</v>
      </c>
      <c r="E53" s="6" t="s">
        <v>27</v>
      </c>
      <c r="F53" s="6" t="s">
        <v>15</v>
      </c>
      <c r="G53" s="6" t="s">
        <v>206</v>
      </c>
      <c r="H53" s="6" t="s">
        <v>207</v>
      </c>
      <c r="I53" s="12" t="s">
        <v>208</v>
      </c>
      <c r="J53" s="6" t="s">
        <v>209</v>
      </c>
      <c r="K53" s="6" t="s">
        <v>313</v>
      </c>
      <c r="L53" s="9">
        <v>570</v>
      </c>
      <c r="M53" s="9">
        <v>690</v>
      </c>
      <c r="N53" s="9">
        <f>570+120</f>
        <v>690</v>
      </c>
      <c r="O53" s="8">
        <v>690</v>
      </c>
    </row>
    <row r="54" spans="1:15" ht="36">
      <c r="A54" s="3">
        <v>53</v>
      </c>
      <c r="B54" s="10">
        <v>96</v>
      </c>
      <c r="C54" s="10">
        <v>816</v>
      </c>
      <c r="D54" s="10" t="s">
        <v>26</v>
      </c>
      <c r="E54" s="6" t="s">
        <v>27</v>
      </c>
      <c r="F54" s="6" t="s">
        <v>15</v>
      </c>
      <c r="G54" s="6" t="s">
        <v>167</v>
      </c>
      <c r="H54" s="6" t="s">
        <v>168</v>
      </c>
      <c r="I54" s="12" t="s">
        <v>169</v>
      </c>
      <c r="J54" s="6" t="s">
        <v>170</v>
      </c>
      <c r="K54" s="6" t="s">
        <v>315</v>
      </c>
      <c r="L54" s="9">
        <v>403.3</v>
      </c>
      <c r="M54" s="9">
        <v>557.3</v>
      </c>
      <c r="N54" s="9">
        <f>403.3+55</f>
        <v>458.3</v>
      </c>
      <c r="O54" s="8">
        <v>458.3</v>
      </c>
    </row>
    <row r="55" spans="1:15" ht="36">
      <c r="A55" s="3">
        <v>54</v>
      </c>
      <c r="B55" s="10">
        <v>97</v>
      </c>
      <c r="C55" s="10">
        <v>618</v>
      </c>
      <c r="D55" s="12" t="s">
        <v>26</v>
      </c>
      <c r="E55" s="6" t="s">
        <v>27</v>
      </c>
      <c r="F55" s="6" t="s">
        <v>15</v>
      </c>
      <c r="G55" s="6" t="s">
        <v>296</v>
      </c>
      <c r="H55" s="12" t="s">
        <v>105</v>
      </c>
      <c r="I55" s="12" t="s">
        <v>297</v>
      </c>
      <c r="J55" s="10" t="s">
        <v>298</v>
      </c>
      <c r="K55" s="6" t="s">
        <v>315</v>
      </c>
      <c r="L55" s="9" t="s">
        <v>374</v>
      </c>
      <c r="M55" s="9">
        <v>203.89</v>
      </c>
      <c r="N55" s="9">
        <f>93.89+55</f>
        <v>148.89</v>
      </c>
      <c r="O55" s="8">
        <v>148.89</v>
      </c>
    </row>
    <row r="56" spans="1:15" ht="60">
      <c r="A56" s="3">
        <v>55</v>
      </c>
      <c r="B56" s="10">
        <v>98</v>
      </c>
      <c r="C56" s="10">
        <v>618</v>
      </c>
      <c r="D56" s="12" t="s">
        <v>26</v>
      </c>
      <c r="E56" s="6" t="s">
        <v>27</v>
      </c>
      <c r="F56" s="6" t="s">
        <v>15</v>
      </c>
      <c r="G56" s="6" t="s">
        <v>296</v>
      </c>
      <c r="H56" s="12" t="s">
        <v>105</v>
      </c>
      <c r="I56" s="12" t="s">
        <v>299</v>
      </c>
      <c r="J56" s="10" t="s">
        <v>300</v>
      </c>
      <c r="K56" s="6" t="s">
        <v>338</v>
      </c>
      <c r="L56" s="9" t="s">
        <v>375</v>
      </c>
      <c r="M56" s="9">
        <v>900.2</v>
      </c>
      <c r="N56" s="9">
        <f>58.8+106+55+515.4+110</f>
        <v>845.2</v>
      </c>
      <c r="O56" s="8">
        <v>845.2</v>
      </c>
    </row>
    <row r="57" spans="1:15" ht="36">
      <c r="A57" s="3">
        <v>56</v>
      </c>
      <c r="B57" s="10">
        <v>99</v>
      </c>
      <c r="C57" s="10">
        <v>1555</v>
      </c>
      <c r="D57" s="12" t="s">
        <v>233</v>
      </c>
      <c r="E57" s="6" t="s">
        <v>238</v>
      </c>
      <c r="F57" s="6" t="s">
        <v>15</v>
      </c>
      <c r="G57" s="6" t="s">
        <v>234</v>
      </c>
      <c r="H57" s="12" t="s">
        <v>235</v>
      </c>
      <c r="I57" s="12" t="s">
        <v>236</v>
      </c>
      <c r="J57" s="12" t="s">
        <v>237</v>
      </c>
      <c r="K57" s="6" t="s">
        <v>309</v>
      </c>
      <c r="L57" s="9">
        <v>365.26</v>
      </c>
      <c r="M57" s="9">
        <v>640.26</v>
      </c>
      <c r="N57" s="9">
        <v>585.26</v>
      </c>
      <c r="O57" s="8">
        <v>585.26</v>
      </c>
    </row>
    <row r="58" spans="1:15" ht="84">
      <c r="A58" s="3">
        <v>57</v>
      </c>
      <c r="B58" s="10">
        <v>100</v>
      </c>
      <c r="C58" s="10">
        <v>894</v>
      </c>
      <c r="D58" s="10" t="s">
        <v>189</v>
      </c>
      <c r="E58" s="6" t="s">
        <v>190</v>
      </c>
      <c r="F58" s="6" t="s">
        <v>15</v>
      </c>
      <c r="G58" s="6" t="s">
        <v>285</v>
      </c>
      <c r="H58" s="12" t="s">
        <v>286</v>
      </c>
      <c r="I58" s="12" t="s">
        <v>287</v>
      </c>
      <c r="J58" s="12" t="s">
        <v>406</v>
      </c>
      <c r="K58" s="6" t="s">
        <v>311</v>
      </c>
      <c r="L58" s="9">
        <v>1500</v>
      </c>
      <c r="M58" s="9">
        <v>1700</v>
      </c>
      <c r="N58" s="9">
        <f>1500+160</f>
        <v>1660</v>
      </c>
      <c r="O58" s="8">
        <v>1660</v>
      </c>
    </row>
    <row r="59" spans="1:15" ht="48">
      <c r="A59" s="3">
        <v>58</v>
      </c>
      <c r="B59" s="6">
        <v>101</v>
      </c>
      <c r="C59" s="10">
        <v>581</v>
      </c>
      <c r="D59" s="10" t="s">
        <v>109</v>
      </c>
      <c r="E59" s="10" t="s">
        <v>172</v>
      </c>
      <c r="F59" s="6" t="s">
        <v>15</v>
      </c>
      <c r="G59" s="6" t="s">
        <v>104</v>
      </c>
      <c r="H59" s="6" t="s">
        <v>105</v>
      </c>
      <c r="I59" s="12" t="s">
        <v>106</v>
      </c>
      <c r="J59" s="12" t="s">
        <v>407</v>
      </c>
      <c r="K59" s="10" t="s">
        <v>309</v>
      </c>
      <c r="L59" s="13">
        <v>399</v>
      </c>
      <c r="M59" s="9">
        <v>729</v>
      </c>
      <c r="N59" s="9">
        <f>399+110+110</f>
        <v>619</v>
      </c>
      <c r="O59" s="13">
        <v>619</v>
      </c>
    </row>
    <row r="60" spans="1:15" ht="132">
      <c r="A60" s="3">
        <v>59</v>
      </c>
      <c r="B60" s="10">
        <v>102</v>
      </c>
      <c r="C60" s="10">
        <v>581</v>
      </c>
      <c r="D60" s="12" t="s">
        <v>109</v>
      </c>
      <c r="E60" s="6" t="s">
        <v>172</v>
      </c>
      <c r="F60" s="6" t="s">
        <v>15</v>
      </c>
      <c r="G60" s="6" t="s">
        <v>220</v>
      </c>
      <c r="H60" s="12" t="s">
        <v>251</v>
      </c>
      <c r="I60" s="11" t="s">
        <v>222</v>
      </c>
      <c r="J60" s="12" t="s">
        <v>221</v>
      </c>
      <c r="K60" s="6" t="s">
        <v>306</v>
      </c>
      <c r="L60" s="9">
        <v>459.37</v>
      </c>
      <c r="M60" s="9">
        <v>460</v>
      </c>
      <c r="N60" s="9">
        <v>459.37</v>
      </c>
      <c r="O60" s="8">
        <v>459.37</v>
      </c>
    </row>
    <row r="61" spans="1:15" ht="96">
      <c r="A61" s="3">
        <v>60</v>
      </c>
      <c r="B61" s="10">
        <v>105</v>
      </c>
      <c r="C61" s="10">
        <v>481</v>
      </c>
      <c r="D61" s="12" t="s">
        <v>201</v>
      </c>
      <c r="E61" s="6" t="s">
        <v>202</v>
      </c>
      <c r="F61" s="6" t="s">
        <v>15</v>
      </c>
      <c r="G61" s="6" t="s">
        <v>252</v>
      </c>
      <c r="H61" s="12" t="s">
        <v>255</v>
      </c>
      <c r="I61" s="12" t="s">
        <v>254</v>
      </c>
      <c r="J61" s="12" t="s">
        <v>253</v>
      </c>
      <c r="K61" s="6" t="s">
        <v>339</v>
      </c>
      <c r="L61" s="9">
        <v>1112.87</v>
      </c>
      <c r="M61" s="9">
        <v>1412.87</v>
      </c>
      <c r="N61" s="9">
        <f>212.77+1112.87</f>
        <v>1325.6399999999999</v>
      </c>
      <c r="O61" s="8">
        <v>1325.64</v>
      </c>
    </row>
    <row r="62" spans="1:15" ht="132">
      <c r="A62" s="3">
        <v>61</v>
      </c>
      <c r="B62" s="10">
        <v>108</v>
      </c>
      <c r="C62" s="10">
        <v>618</v>
      </c>
      <c r="D62" s="12" t="s">
        <v>26</v>
      </c>
      <c r="E62" s="6" t="s">
        <v>27</v>
      </c>
      <c r="F62" s="6" t="s">
        <v>15</v>
      </c>
      <c r="G62" s="6" t="s">
        <v>250</v>
      </c>
      <c r="H62" s="12" t="s">
        <v>251</v>
      </c>
      <c r="I62" s="11" t="s">
        <v>222</v>
      </c>
      <c r="J62" s="6" t="s">
        <v>221</v>
      </c>
      <c r="K62" s="6" t="s">
        <v>306</v>
      </c>
      <c r="L62" s="9">
        <v>459.37</v>
      </c>
      <c r="M62" s="9">
        <v>460</v>
      </c>
      <c r="N62" s="9">
        <v>459.37</v>
      </c>
      <c r="O62" s="8">
        <v>459.37</v>
      </c>
    </row>
    <row r="63" spans="1:15" ht="48">
      <c r="A63" s="3">
        <v>62</v>
      </c>
      <c r="B63" s="10">
        <v>110</v>
      </c>
      <c r="C63" s="10">
        <v>618</v>
      </c>
      <c r="D63" s="12" t="s">
        <v>26</v>
      </c>
      <c r="E63" s="6" t="s">
        <v>27</v>
      </c>
      <c r="F63" s="6" t="s">
        <v>15</v>
      </c>
      <c r="G63" s="6" t="s">
        <v>273</v>
      </c>
      <c r="H63" s="12" t="s">
        <v>274</v>
      </c>
      <c r="I63" s="12" t="s">
        <v>275</v>
      </c>
      <c r="J63" s="12" t="s">
        <v>276</v>
      </c>
      <c r="K63" s="6" t="s">
        <v>340</v>
      </c>
      <c r="L63" s="9">
        <v>1169.26</v>
      </c>
      <c r="M63" s="9">
        <v>1339.02</v>
      </c>
      <c r="N63" s="9">
        <f>1169.26+169.76</f>
        <v>1339.02</v>
      </c>
      <c r="O63" s="9">
        <f>1169.26+169.76</f>
        <v>1339.02</v>
      </c>
    </row>
    <row r="64" spans="1:15" ht="48">
      <c r="A64" s="3">
        <v>63</v>
      </c>
      <c r="B64" s="10">
        <v>111</v>
      </c>
      <c r="C64" s="10">
        <v>1472</v>
      </c>
      <c r="D64" s="12" t="s">
        <v>256</v>
      </c>
      <c r="E64" s="6" t="s">
        <v>257</v>
      </c>
      <c r="F64" s="6" t="s">
        <v>15</v>
      </c>
      <c r="G64" s="6" t="s">
        <v>258</v>
      </c>
      <c r="H64" s="10" t="s">
        <v>72</v>
      </c>
      <c r="I64" s="12" t="s">
        <v>259</v>
      </c>
      <c r="J64" s="6" t="s">
        <v>260</v>
      </c>
      <c r="K64" s="6" t="s">
        <v>317</v>
      </c>
      <c r="L64" s="9">
        <v>464.51</v>
      </c>
      <c r="M64" s="9">
        <v>684.51</v>
      </c>
      <c r="N64" s="9">
        <f>464.51+110</f>
        <v>574.51</v>
      </c>
      <c r="O64" s="8">
        <v>574.51</v>
      </c>
    </row>
    <row r="65" spans="1:15" ht="48">
      <c r="A65" s="3">
        <v>64</v>
      </c>
      <c r="B65" s="10">
        <v>113</v>
      </c>
      <c r="C65" s="10">
        <v>587</v>
      </c>
      <c r="D65" s="12" t="s">
        <v>277</v>
      </c>
      <c r="E65" s="6" t="s">
        <v>281</v>
      </c>
      <c r="F65" s="6" t="s">
        <v>15</v>
      </c>
      <c r="G65" s="6" t="s">
        <v>278</v>
      </c>
      <c r="H65" s="12" t="s">
        <v>279</v>
      </c>
      <c r="I65" s="12" t="s">
        <v>280</v>
      </c>
      <c r="J65" s="10" t="s">
        <v>282</v>
      </c>
      <c r="K65" s="6" t="s">
        <v>309</v>
      </c>
      <c r="L65" s="9" t="s">
        <v>376</v>
      </c>
      <c r="M65" s="9">
        <v>462.06</v>
      </c>
      <c r="N65" s="9">
        <f>187.06+24+31+220</f>
        <v>462.06</v>
      </c>
      <c r="O65" s="8">
        <v>462.06</v>
      </c>
    </row>
    <row r="66" spans="1:15" ht="36">
      <c r="A66" s="3">
        <v>65</v>
      </c>
      <c r="B66" s="10">
        <v>115</v>
      </c>
      <c r="C66" s="10">
        <v>521</v>
      </c>
      <c r="D66" s="12" t="s">
        <v>266</v>
      </c>
      <c r="E66" s="6" t="s">
        <v>172</v>
      </c>
      <c r="F66" s="6" t="s">
        <v>15</v>
      </c>
      <c r="G66" s="6" t="s">
        <v>267</v>
      </c>
      <c r="H66" s="12" t="s">
        <v>268</v>
      </c>
      <c r="I66" s="12" t="s">
        <v>269</v>
      </c>
      <c r="J66" s="6" t="s">
        <v>270</v>
      </c>
      <c r="K66" s="6" t="s">
        <v>341</v>
      </c>
      <c r="L66" s="9" t="s">
        <v>377</v>
      </c>
      <c r="M66" s="9">
        <v>250.2</v>
      </c>
      <c r="N66" s="9">
        <v>170.2</v>
      </c>
      <c r="O66" s="8">
        <v>170.2</v>
      </c>
    </row>
    <row r="67" spans="1:15" ht="84">
      <c r="A67" s="3">
        <v>66</v>
      </c>
      <c r="B67" s="10">
        <v>116</v>
      </c>
      <c r="C67" s="10">
        <v>521</v>
      </c>
      <c r="D67" s="12" t="s">
        <v>266</v>
      </c>
      <c r="E67" s="6" t="s">
        <v>172</v>
      </c>
      <c r="F67" s="6" t="s">
        <v>15</v>
      </c>
      <c r="G67" s="6" t="s">
        <v>271</v>
      </c>
      <c r="H67" s="12" t="s">
        <v>272</v>
      </c>
      <c r="I67" s="12" t="s">
        <v>269</v>
      </c>
      <c r="J67" s="10" t="s">
        <v>301</v>
      </c>
      <c r="K67" s="6" t="s">
        <v>313</v>
      </c>
      <c r="L67" s="9">
        <v>1339.11</v>
      </c>
      <c r="M67" s="9">
        <v>1459.11</v>
      </c>
      <c r="N67" s="9">
        <f>1339.11+120</f>
        <v>1459.11</v>
      </c>
      <c r="O67" s="8">
        <v>1459.11</v>
      </c>
    </row>
    <row r="68" spans="1:15" ht="48">
      <c r="A68" s="3">
        <v>67</v>
      </c>
      <c r="B68" s="10">
        <v>117</v>
      </c>
      <c r="C68" s="10">
        <v>2158</v>
      </c>
      <c r="D68" s="12" t="s">
        <v>244</v>
      </c>
      <c r="E68" s="6" t="s">
        <v>245</v>
      </c>
      <c r="F68" s="6" t="s">
        <v>246</v>
      </c>
      <c r="G68" s="6" t="s">
        <v>247</v>
      </c>
      <c r="H68" s="6" t="s">
        <v>72</v>
      </c>
      <c r="I68" s="12" t="s">
        <v>248</v>
      </c>
      <c r="J68" s="12" t="s">
        <v>249</v>
      </c>
      <c r="K68" s="6" t="s">
        <v>307</v>
      </c>
      <c r="L68" s="9" t="s">
        <v>378</v>
      </c>
      <c r="M68" s="9">
        <v>900.36</v>
      </c>
      <c r="N68" s="9">
        <f>445.48+69.88+165</f>
        <v>680.36</v>
      </c>
      <c r="O68" s="8">
        <v>680.36</v>
      </c>
    </row>
    <row r="69" spans="1:15" ht="60">
      <c r="A69" s="3">
        <v>68</v>
      </c>
      <c r="B69" s="10">
        <v>118</v>
      </c>
      <c r="C69" s="10">
        <v>1604</v>
      </c>
      <c r="D69" s="11" t="s">
        <v>302</v>
      </c>
      <c r="E69" s="10" t="s">
        <v>305</v>
      </c>
      <c r="F69" s="6" t="s">
        <v>41</v>
      </c>
      <c r="G69" s="6" t="s">
        <v>303</v>
      </c>
      <c r="H69" s="12" t="s">
        <v>37</v>
      </c>
      <c r="I69" s="10" t="s">
        <v>304</v>
      </c>
      <c r="J69" s="10" t="s">
        <v>408</v>
      </c>
      <c r="K69" s="6" t="s">
        <v>386</v>
      </c>
      <c r="L69" s="9" t="s">
        <v>384</v>
      </c>
      <c r="M69" s="9">
        <v>3085.68</v>
      </c>
      <c r="N69" s="9">
        <v>2773.35</v>
      </c>
      <c r="O69" s="8">
        <v>2773.35</v>
      </c>
    </row>
    <row r="70" spans="1:15" ht="60">
      <c r="A70" s="3">
        <v>69</v>
      </c>
      <c r="B70" s="10">
        <v>119</v>
      </c>
      <c r="C70" s="10">
        <v>796</v>
      </c>
      <c r="D70" s="12" t="s">
        <v>117</v>
      </c>
      <c r="E70" s="6" t="s">
        <v>40</v>
      </c>
      <c r="F70" s="6" t="s">
        <v>41</v>
      </c>
      <c r="G70" s="6" t="s">
        <v>283</v>
      </c>
      <c r="H70" s="12" t="s">
        <v>279</v>
      </c>
      <c r="I70" s="12" t="s">
        <v>284</v>
      </c>
      <c r="J70" s="10" t="s">
        <v>409</v>
      </c>
      <c r="K70" s="6" t="s">
        <v>307</v>
      </c>
      <c r="L70" s="9">
        <v>226.78</v>
      </c>
      <c r="M70" s="9">
        <v>453.17</v>
      </c>
      <c r="N70" s="9">
        <f>226.78+165</f>
        <v>391.78</v>
      </c>
      <c r="O70" s="8">
        <v>391.78</v>
      </c>
    </row>
    <row r="71" spans="1:15" ht="48">
      <c r="A71" s="3">
        <v>70</v>
      </c>
      <c r="B71" s="10">
        <v>120</v>
      </c>
      <c r="C71" s="10">
        <v>592</v>
      </c>
      <c r="D71" s="12" t="s">
        <v>239</v>
      </c>
      <c r="E71" s="6" t="s">
        <v>240</v>
      </c>
      <c r="F71" s="6" t="s">
        <v>41</v>
      </c>
      <c r="G71" s="6" t="s">
        <v>241</v>
      </c>
      <c r="H71" s="6" t="s">
        <v>242</v>
      </c>
      <c r="I71" s="12" t="s">
        <v>243</v>
      </c>
      <c r="J71" s="12" t="s">
        <v>381</v>
      </c>
      <c r="K71" s="6" t="s">
        <v>382</v>
      </c>
      <c r="L71" s="9" t="s">
        <v>379</v>
      </c>
      <c r="M71" s="9">
        <v>3555.61</v>
      </c>
      <c r="N71" s="9">
        <v>2841.99</v>
      </c>
      <c r="O71" s="8">
        <v>2841.99</v>
      </c>
    </row>
    <row r="72" spans="1:15" ht="48">
      <c r="A72" s="3">
        <v>71</v>
      </c>
      <c r="B72" s="10">
        <v>121</v>
      </c>
      <c r="C72" s="10">
        <v>2782</v>
      </c>
      <c r="D72" s="12" t="s">
        <v>261</v>
      </c>
      <c r="E72" s="6" t="s">
        <v>262</v>
      </c>
      <c r="F72" s="6" t="s">
        <v>41</v>
      </c>
      <c r="G72" s="6" t="s">
        <v>263</v>
      </c>
      <c r="H72" s="6" t="s">
        <v>264</v>
      </c>
      <c r="I72" s="12" t="s">
        <v>265</v>
      </c>
      <c r="J72" s="6" t="s">
        <v>381</v>
      </c>
      <c r="K72" s="6" t="s">
        <v>382</v>
      </c>
      <c r="L72" s="9" t="s">
        <v>379</v>
      </c>
      <c r="M72" s="9">
        <v>3555.61</v>
      </c>
      <c r="N72" s="9">
        <v>2841.99</v>
      </c>
      <c r="O72" s="9">
        <v>2841.99</v>
      </c>
    </row>
    <row r="73" spans="1:15" ht="13.5" hidden="1" thickBo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  <c r="N73" s="18"/>
      <c r="O73" s="20">
        <f>SUM(O2:O72)</f>
        <v>69136.84</v>
      </c>
    </row>
    <row r="74" spans="1:15" ht="12.75" hidden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1"/>
      <c r="N74" s="18"/>
      <c r="O74" s="18"/>
    </row>
    <row r="75" spans="1:15" ht="12.75" hidden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1"/>
      <c r="N75" s="18"/>
      <c r="O75" s="18"/>
    </row>
    <row r="76" spans="1:15" ht="12.75" hidden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2.75" hidden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</sheetData>
  <printOptions/>
  <pageMargins left="0.7480314960629921" right="0.7480314960629921" top="0.5905511811023623" bottom="0.1968503937007874" header="0" footer="0"/>
  <pageSetup horizontalDpi="600" verticalDpi="600" orientation="landscape" paperSize="8" r:id="rId1"/>
  <headerFooter alignWithMargins="0">
    <oddFooter>&amp;LOdobrene vloge-udeležba slovenskih znanstvenikov na zasedanjih vodstvenih organov mednarodnih znanstvenih združenj (B2)&amp;RStran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Panič Aleksandra</dc:creator>
  <cp:keywords/>
  <dc:description/>
  <cp:lastModifiedBy>Markovič Dušan</cp:lastModifiedBy>
  <cp:lastPrinted>2009-07-02T09:59:05Z</cp:lastPrinted>
  <dcterms:created xsi:type="dcterms:W3CDTF">2008-07-22T10:13:46Z</dcterms:created>
  <dcterms:modified xsi:type="dcterms:W3CDTF">2009-07-02T09:59:06Z</dcterms:modified>
  <cp:category/>
  <cp:version/>
  <cp:contentType/>
  <cp:contentStatus/>
</cp:coreProperties>
</file>