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<sst xmlns="http://schemas.openxmlformats.org/spreadsheetml/2006/main" count="409" uniqueCount="228">
  <si>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</si>
  <si>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</si>
  <si>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</si>
  <si>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</si>
  <si>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</si>
  <si>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</si>
  <si>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</si>
  <si>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</si>
  <si>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</si>
  <si>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</si>
  <si>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</si>
  <si>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</si>
  <si>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</si>
  <si>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</si>
  <si>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</si>
  <si>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</si>
  <si>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</si>
  <si>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</si>
  <si>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</si>
  <si>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</si>
  <si>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</si>
  <si>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</si>
  <si>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</si>
  <si>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</si>
  <si>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</si>
  <si>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</si>
  <si>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</si>
  <si>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</si>
  <si>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</si>
  <si>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</si>
  <si>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</si>
  <si>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</si>
  <si>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</si>
  <si>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</si>
  <si>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</si>
  <si>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</si>
  <si>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</si>
  <si>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</si>
  <si>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</si>
  <si>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</si>
  <si>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</si>
  <si>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</si>
  <si>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</si>
  <si>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</si>
  <si>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</si>
  <si>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</si>
  <si>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</si>
  <si>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</si>
  <si>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</si>
  <si>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</si>
  <si>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</si>
  <si>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</si>
  <si>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</si>
  <si>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</si>
  <si>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</si>
  <si>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</si>
  <si>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</si>
  <si>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</si>
  <si>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</si>
  <si>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</si>
  <si>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</si>
  <si>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</si>
  <si>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</si>
  <si>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</si>
  <si>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</si>
  <si>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</si>
  <si>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</si>
  <si>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</si>
  <si>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</si>
  <si>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</si>
  <si>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</si>
  <si>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</si>
  <si>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</si>
  <si>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</si>
  <si>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</si>
  <si>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</si>
  <si>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</si>
  <si>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</si>
  <si>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</si>
  <si>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</si>
  <si>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</si>
  <si>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</si>
  <si>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</si>
  <si>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</si>
  <si>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</si>
  <si>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</si>
  <si>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</si>
  <si>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</si>
  <si>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</si>
  <si>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</si>
  <si>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</si>
  <si>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</si>
  <si>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</si>
  <si>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</si>
  <si>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</si>
  <si>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</si>
  <si>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</si>
  <si>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</si>
  <si>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</si>
  <si>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</si>
  <si>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</si>
  <si>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</si>
  <si>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</si>
  <si>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</si>
  <si>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</si>
  <si>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</si>
  <si>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</si>
  <si>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</si>
  <si>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</si>
  <si>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</si>
  <si>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</si>
  <si>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</si>
  <si>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</si>
  <si>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</si>
  <si>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</si>
  <si>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</si>
  <si>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</si>
  <si>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</si>
  <si>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</si>
  <si>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</si>
  <si>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</si>
  <si>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</si>
  <si>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</si>
  <si>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</si>
  <si>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</si>
  <si>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</si>
  <si>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Oprema je dostopna le po predhodnem dogovoru in pod vodstvom strokovno usposobljene osebe; cena za določitev hidrodinamskega radija  160 EURO za vzorec. Določanje molske mase se zaračuna glede na porabljeni čas in zahtevnost ostalih postopkov</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</si>
  <si>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</si>
  <si>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</si>
  <si>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</si>
  <si>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</si>
  <si>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</si>
  <si>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</si>
  <si>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</si>
  <si>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</si>
  <si>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</si>
  <si>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</si>
  <si>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</si>
  <si>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</si>
  <si>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</si>
  <si>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</si>
  <si>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</si>
  <si>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</si>
  <si>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</si>
  <si>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</si>
  <si>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</si>
  <si>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</si>
  <si>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</si>
  <si>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</si>
  <si>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</si>
  <si>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</si>
  <si>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</si>
  <si>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</si>
  <si>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</si>
  <si>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</si>
  <si>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</si>
  <si>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</si>
  <si>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</si>
  <si>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</si>
  <si>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</si>
  <si>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</si>
  <si>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</si>
  <si>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</si>
  <si>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</si>
  <si>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</si>
  <si>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</si>
  <si>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</si>
  <si>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</si>
  <si>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</si>
  <si>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</si>
  <si>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</si>
  <si>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</si>
  <si>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</si>
  <si>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</si>
  <si>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</si>
  <si>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</si>
  <si>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http://mikroskop.fkkt.uni-lj.si/login.php</t>
  </si>
  <si>
    <t>IP-0510</t>
  </si>
  <si>
    <t>Andrej Petrič</t>
  </si>
  <si>
    <t>05044</t>
  </si>
  <si>
    <t>500 MHz NMR spectrometer Bruker AVANCE</t>
  </si>
  <si>
    <t>013767</t>
  </si>
  <si>
    <t>400 MHz NMR spectrometer Bruker AVANCE</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</si>
  <si>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</si>
  <si>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</si>
  <si>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</si>
  <si>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</si>
  <si>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</si>
  <si>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</si>
  <si>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</si>
  <si>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</si>
  <si>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</si>
  <si>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The qeuipment is available on the basis of a previous agreement and with a supervision of authorized personel; the determination of the hydrodynamic radius costs 160 EURO per sample. The price for the molar mass determination  depends on the used time and on the pretentiousness of measurements.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</si>
  <si>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</si>
  <si>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</si>
  <si>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</si>
  <si>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</si>
  <si>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</si>
  <si>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</si>
  <si>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Nabava v letu 2010. Informacije za možnosti uporabe za druge uporabnike še pripravljamo.</t>
  </si>
  <si>
    <t>Vojeslav Vlachy</t>
  </si>
  <si>
    <t>Albin Pintar</t>
  </si>
  <si>
    <t>Peter Bukovec</t>
  </si>
  <si>
    <t>Marijan Kočevar</t>
  </si>
  <si>
    <t>Jana Kolar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</si>
  <si>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</si>
  <si>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</si>
  <si>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</si>
  <si>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</si>
  <si>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</si>
  <si>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</si>
  <si>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</si>
  <si>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</si>
  <si>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</si>
  <si>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</si>
  <si>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</si>
  <si>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</si>
  <si>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</si>
  <si>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Services are available to all subject to previous notice.</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</si>
  <si>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</si>
  <si>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</si>
  <si>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</si>
  <si>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</si>
  <si>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</si>
  <si>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</si>
  <si>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</si>
  <si>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Cena za uporabo raziskovalne opreme            v EUR/h</t>
  </si>
  <si>
    <t>MESEČNO POROČILO - FEBRUAR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</si>
</sst>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4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8">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0" fontId="4" fillId="0" borderId="0" xfId="39"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24" borderId="33" xfId="0" applyFill="1" applyBorder="1" applyAlignment="1">
      <alignment/>
    </xf>
    <xf numFmtId="0" fontId="0" fillId="24" borderId="30" xfId="0" applyFill="1" applyBorder="1" applyAlignment="1">
      <alignment/>
    </xf>
    <xf numFmtId="0" fontId="0" fillId="24" borderId="34" xfId="0" applyFill="1"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5" xfId="0" applyFill="1" applyBorder="1" applyAlignment="1">
      <alignment/>
    </xf>
    <xf numFmtId="0" fontId="0" fillId="24" borderId="35" xfId="0" applyFill="1" applyBorder="1" applyAlignment="1">
      <alignment/>
    </xf>
    <xf numFmtId="0" fontId="0" fillId="24" borderId="36" xfId="0" applyFill="1" applyBorder="1" applyAlignment="1">
      <alignment/>
    </xf>
    <xf numFmtId="0" fontId="0" fillId="24" borderId="37" xfId="0" applyFill="1" applyBorder="1" applyAlignment="1">
      <alignment/>
    </xf>
    <xf numFmtId="0" fontId="0" fillId="24" borderId="38"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Fill="1" applyBorder="1" applyAlignment="1">
      <alignment/>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9" xfId="0" applyFont="1" applyBorder="1" applyAlignment="1">
      <alignment horizontal="center" wrapText="1"/>
    </xf>
    <xf numFmtId="0" fontId="25" fillId="16" borderId="40"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2"/>
  <sheetViews>
    <sheetView showGridLines="0" tabSelected="1" zoomScale="75" zoomScaleNormal="75" zoomScaleSheetLayoutView="75" workbookViewId="0" topLeftCell="A1">
      <pane xSplit="1" ySplit="3" topLeftCell="J4" activePane="bottomRight" state="frozen"/>
      <selection pane="topLeft" activeCell="A1" sqref="A1"/>
      <selection pane="topRight" activeCell="C1" sqref="C1"/>
      <selection pane="bottomLeft" activeCell="A2" sqref="A2"/>
      <selection pane="bottomRight" activeCell="Q3" sqref="Q3"/>
    </sheetView>
  </sheetViews>
  <sheetFormatPr defaultColWidth="9.140625" defaultRowHeight="12.75"/>
  <cols>
    <col min="1" max="1" width="28.140625" style="0" customWidth="1"/>
    <col min="3" max="3" width="7.140625" style="147" customWidth="1"/>
    <col min="5" max="5" width="16.00390625" style="127"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51" t="s">
        <v>0</v>
      </c>
      <c r="B1" s="150"/>
      <c r="C1" s="150"/>
      <c r="D1" s="150"/>
      <c r="E1" s="150"/>
      <c r="F1" s="150"/>
      <c r="G1" s="150"/>
      <c r="AO1" s="6"/>
      <c r="AP1" s="6"/>
      <c r="AQ1" s="6"/>
    </row>
    <row r="2" spans="1:43" ht="18.75" thickBot="1">
      <c r="A2" s="7"/>
      <c r="B2" s="7"/>
      <c r="C2" s="141"/>
      <c r="D2" s="7"/>
      <c r="E2" s="8"/>
      <c r="F2" s="9"/>
      <c r="AO2" s="6"/>
      <c r="AP2" s="6"/>
      <c r="AQ2" s="6"/>
    </row>
    <row r="3" spans="1:43" s="9" customFormat="1" ht="80.25" customHeight="1" thickBot="1">
      <c r="A3" s="10" t="s">
        <v>1</v>
      </c>
      <c r="B3" s="11" t="s">
        <v>2</v>
      </c>
      <c r="C3" s="142" t="s">
        <v>3</v>
      </c>
      <c r="D3" s="12" t="s">
        <v>4</v>
      </c>
      <c r="E3" s="12" t="s">
        <v>5</v>
      </c>
      <c r="F3" s="12" t="s">
        <v>6</v>
      </c>
      <c r="G3" s="12" t="s">
        <v>7</v>
      </c>
      <c r="H3" s="12" t="s">
        <v>8</v>
      </c>
      <c r="I3" s="12" t="s">
        <v>9</v>
      </c>
      <c r="J3" s="13" t="s">
        <v>10</v>
      </c>
      <c r="K3" s="14" t="s">
        <v>11</v>
      </c>
      <c r="L3" s="12" t="s">
        <v>12</v>
      </c>
      <c r="M3" s="12" t="s">
        <v>13</v>
      </c>
      <c r="N3" s="12" t="s">
        <v>14</v>
      </c>
      <c r="O3" s="12" t="s">
        <v>15</v>
      </c>
      <c r="P3" s="15" t="s">
        <v>16</v>
      </c>
      <c r="Q3" s="16" t="s">
        <v>226</v>
      </c>
      <c r="R3" s="152" t="s">
        <v>205</v>
      </c>
      <c r="S3" s="153"/>
      <c r="T3" s="153"/>
      <c r="U3" s="154"/>
      <c r="V3" s="17" t="s">
        <v>17</v>
      </c>
      <c r="W3" s="17" t="s">
        <v>18</v>
      </c>
      <c r="X3" s="18" t="s">
        <v>19</v>
      </c>
      <c r="Y3" s="155" t="s">
        <v>227</v>
      </c>
      <c r="Z3" s="156"/>
      <c r="AA3" s="156"/>
      <c r="AB3" s="156"/>
      <c r="AC3" s="156"/>
      <c r="AD3" s="19"/>
      <c r="AE3" s="20"/>
      <c r="AF3" s="21"/>
      <c r="AG3" s="19"/>
      <c r="AH3" s="21"/>
      <c r="AI3" s="21"/>
      <c r="AJ3" s="21"/>
      <c r="AK3" s="21"/>
      <c r="AL3" s="21"/>
      <c r="AM3" s="21"/>
      <c r="AN3" s="21"/>
      <c r="AO3" s="22"/>
      <c r="AP3" s="23"/>
      <c r="AQ3" s="24"/>
    </row>
    <row r="4" spans="1:43" s="9" customFormat="1" ht="68.25" customHeight="1" thickBot="1">
      <c r="A4" s="25"/>
      <c r="B4" s="26"/>
      <c r="C4" s="143"/>
      <c r="D4" s="27"/>
      <c r="E4" s="27"/>
      <c r="F4" s="27"/>
      <c r="G4" s="27"/>
      <c r="H4" s="27"/>
      <c r="I4" s="27"/>
      <c r="J4" s="28"/>
      <c r="K4" s="29"/>
      <c r="L4" s="27"/>
      <c r="M4" s="27"/>
      <c r="N4" s="27"/>
      <c r="O4" s="27"/>
      <c r="P4" s="30"/>
      <c r="Q4" s="31"/>
      <c r="R4" s="33" t="s">
        <v>20</v>
      </c>
      <c r="S4" s="33" t="s">
        <v>21</v>
      </c>
      <c r="T4" s="33" t="s">
        <v>22</v>
      </c>
      <c r="U4" s="32" t="s">
        <v>225</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4" t="s">
        <v>206</v>
      </c>
      <c r="D5" s="46" t="s">
        <v>32</v>
      </c>
      <c r="E5" s="47" t="s">
        <v>33</v>
      </c>
      <c r="F5" s="48">
        <v>15669</v>
      </c>
      <c r="G5" s="46" t="s">
        <v>34</v>
      </c>
      <c r="H5" s="46">
        <v>2000</v>
      </c>
      <c r="I5" s="46" t="s">
        <v>35</v>
      </c>
      <c r="J5" s="49">
        <v>71456</v>
      </c>
      <c r="K5" s="46" t="s">
        <v>36</v>
      </c>
      <c r="L5" s="46" t="s">
        <v>184</v>
      </c>
      <c r="M5" s="46" t="s">
        <v>185</v>
      </c>
      <c r="N5" s="46" t="s">
        <v>37</v>
      </c>
      <c r="O5" s="46" t="s">
        <v>38</v>
      </c>
      <c r="P5" s="50" t="s">
        <v>39</v>
      </c>
      <c r="Q5" s="51">
        <f aca="true" t="shared" si="0" ref="Q5:Q25">U5</f>
        <v>31.807599999999997</v>
      </c>
      <c r="R5" s="53">
        <v>0</v>
      </c>
      <c r="S5" s="53">
        <f>416.666666666667*12/1700</f>
        <v>2.941176470588238</v>
      </c>
      <c r="T5" s="51">
        <f>(4327.19-237.78)*12/1700</f>
        <v>28.866423529411758</v>
      </c>
      <c r="U5" s="52">
        <f aca="true" t="shared" si="1" ref="U5:U25">SUM(R5:T5)</f>
        <v>31.807599999999997</v>
      </c>
      <c r="V5" s="53">
        <v>100</v>
      </c>
      <c r="W5" s="53">
        <v>100</v>
      </c>
      <c r="X5" s="46" t="s">
        <v>40</v>
      </c>
      <c r="Y5" s="53">
        <v>100</v>
      </c>
      <c r="Z5" s="54" t="s">
        <v>32</v>
      </c>
      <c r="AA5" s="55" t="s">
        <v>200</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207</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208</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209</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201</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210</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202</v>
      </c>
      <c r="AB9" s="74">
        <v>16</v>
      </c>
      <c r="AC9" s="65" t="s">
        <v>41</v>
      </c>
      <c r="AD9" s="65" t="s">
        <v>42</v>
      </c>
      <c r="AE9" s="70">
        <v>16</v>
      </c>
      <c r="AF9" s="73" t="s">
        <v>84</v>
      </c>
      <c r="AG9" s="73" t="s">
        <v>203</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211</v>
      </c>
      <c r="D10" s="65" t="s">
        <v>87</v>
      </c>
      <c r="E10" s="66" t="s">
        <v>88</v>
      </c>
      <c r="F10" s="67">
        <v>6707</v>
      </c>
      <c r="G10" s="65" t="s">
        <v>89</v>
      </c>
      <c r="H10" s="65">
        <v>2003</v>
      </c>
      <c r="I10" s="65" t="s">
        <v>90</v>
      </c>
      <c r="J10" s="68">
        <v>43086.04</v>
      </c>
      <c r="K10" s="65" t="s">
        <v>56</v>
      </c>
      <c r="L10" s="85" t="s">
        <v>186</v>
      </c>
      <c r="M10" s="85" t="s">
        <v>187</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208</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82.5">
      <c r="A12" s="63" t="s">
        <v>95</v>
      </c>
      <c r="B12" s="64">
        <v>103</v>
      </c>
      <c r="C12" s="78" t="s">
        <v>207</v>
      </c>
      <c r="D12" s="65" t="s">
        <v>41</v>
      </c>
      <c r="E12" s="66" t="s">
        <v>103</v>
      </c>
      <c r="F12" s="87" t="s">
        <v>104</v>
      </c>
      <c r="G12" s="65" t="s">
        <v>105</v>
      </c>
      <c r="H12" s="65">
        <v>2005</v>
      </c>
      <c r="I12" s="65" t="s">
        <v>106</v>
      </c>
      <c r="J12" s="68">
        <v>296384</v>
      </c>
      <c r="K12" s="65" t="s">
        <v>99</v>
      </c>
      <c r="L12" s="65" t="s">
        <v>188</v>
      </c>
      <c r="M12" s="65" t="s">
        <v>189</v>
      </c>
      <c r="N12" s="65" t="s">
        <v>190</v>
      </c>
      <c r="O12" s="65" t="s">
        <v>191</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202</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209</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201</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206</v>
      </c>
      <c r="D14" s="65" t="s">
        <v>32</v>
      </c>
      <c r="E14" s="66" t="s">
        <v>115</v>
      </c>
      <c r="F14" s="67">
        <v>872</v>
      </c>
      <c r="G14" s="65" t="s">
        <v>116</v>
      </c>
      <c r="H14" s="65">
        <v>2004</v>
      </c>
      <c r="I14" s="65" t="s">
        <v>117</v>
      </c>
      <c r="J14" s="68">
        <v>85342</v>
      </c>
      <c r="K14" s="65" t="s">
        <v>99</v>
      </c>
      <c r="L14" s="65" t="s">
        <v>184</v>
      </c>
      <c r="M14" s="65" t="s">
        <v>185</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200</v>
      </c>
      <c r="AB14" s="74">
        <v>100</v>
      </c>
      <c r="AC14" s="65"/>
      <c r="AD14" s="65"/>
      <c r="AE14" s="70"/>
      <c r="AF14" s="73"/>
      <c r="AG14" s="73"/>
      <c r="AH14" s="75"/>
      <c r="AI14" s="65" t="s">
        <v>121</v>
      </c>
      <c r="AJ14" s="76"/>
      <c r="AK14" s="76"/>
      <c r="AL14" s="75"/>
      <c r="AM14" s="75"/>
      <c r="AN14" s="77"/>
      <c r="AO14" s="60"/>
      <c r="AP14" s="61"/>
      <c r="AQ14" s="62"/>
    </row>
    <row r="15" spans="1:43" s="9" customFormat="1" ht="216.75">
      <c r="A15" s="63" t="s">
        <v>95</v>
      </c>
      <c r="B15" s="64">
        <v>103</v>
      </c>
      <c r="C15" s="78" t="s">
        <v>206</v>
      </c>
      <c r="D15" s="65" t="s">
        <v>32</v>
      </c>
      <c r="E15" s="66" t="s">
        <v>122</v>
      </c>
      <c r="F15" s="87" t="s">
        <v>223</v>
      </c>
      <c r="G15" s="65" t="s">
        <v>123</v>
      </c>
      <c r="H15" s="65">
        <v>2007</v>
      </c>
      <c r="I15" s="65" t="s">
        <v>124</v>
      </c>
      <c r="J15" s="68">
        <v>150157</v>
      </c>
      <c r="K15" s="65" t="s">
        <v>125</v>
      </c>
      <c r="L15" s="65" t="s">
        <v>126</v>
      </c>
      <c r="M15" s="65" t="s">
        <v>192</v>
      </c>
      <c r="N15" s="65" t="s">
        <v>127</v>
      </c>
      <c r="O15" s="65" t="s">
        <v>128</v>
      </c>
      <c r="P15" s="69" t="s">
        <v>129</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200</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207</v>
      </c>
      <c r="D16" s="65" t="s">
        <v>41</v>
      </c>
      <c r="E16" s="66" t="s">
        <v>130</v>
      </c>
      <c r="F16" s="87" t="s">
        <v>131</v>
      </c>
      <c r="G16" s="65" t="s">
        <v>132</v>
      </c>
      <c r="H16" s="65">
        <v>2007</v>
      </c>
      <c r="I16" s="65" t="s">
        <v>133</v>
      </c>
      <c r="J16" s="68">
        <v>48075</v>
      </c>
      <c r="K16" s="65" t="s">
        <v>125</v>
      </c>
      <c r="L16" s="65" t="s">
        <v>57</v>
      </c>
      <c r="M16" s="65" t="s">
        <v>58</v>
      </c>
      <c r="N16" s="65" t="s">
        <v>134</v>
      </c>
      <c r="O16" s="65" t="s">
        <v>135</v>
      </c>
      <c r="P16" s="69" t="s">
        <v>136</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202</v>
      </c>
      <c r="AE16" s="90">
        <v>0.33</v>
      </c>
      <c r="AF16" s="55" t="s">
        <v>72</v>
      </c>
      <c r="AG16" s="55"/>
      <c r="AH16" s="88">
        <v>0.33</v>
      </c>
      <c r="AI16" s="65"/>
      <c r="AJ16" s="76"/>
      <c r="AK16" s="76"/>
      <c r="AL16" s="75"/>
      <c r="AM16" s="75"/>
      <c r="AN16" s="77"/>
      <c r="AO16" s="60"/>
      <c r="AP16" s="61"/>
      <c r="AQ16" s="62"/>
    </row>
    <row r="17" spans="1:43" ht="38.25">
      <c r="A17" s="63" t="s">
        <v>95</v>
      </c>
      <c r="B17" s="64">
        <v>103</v>
      </c>
      <c r="C17" s="78" t="s">
        <v>208</v>
      </c>
      <c r="D17" s="91" t="s">
        <v>52</v>
      </c>
      <c r="E17" s="92" t="s">
        <v>137</v>
      </c>
      <c r="F17" s="86">
        <v>6117</v>
      </c>
      <c r="G17" s="65" t="s">
        <v>138</v>
      </c>
      <c r="H17" s="65">
        <v>2003</v>
      </c>
      <c r="I17" s="93" t="s">
        <v>139</v>
      </c>
      <c r="J17" s="68">
        <v>40530.74</v>
      </c>
      <c r="K17" s="65" t="s">
        <v>140</v>
      </c>
      <c r="L17" s="91" t="s">
        <v>57</v>
      </c>
      <c r="M17" s="93" t="s">
        <v>58</v>
      </c>
      <c r="N17" s="93" t="s">
        <v>141</v>
      </c>
      <c r="O17" s="93" t="s">
        <v>142</v>
      </c>
      <c r="P17" s="94" t="s">
        <v>143</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208</v>
      </c>
      <c r="D18" s="91" t="s">
        <v>52</v>
      </c>
      <c r="E18" s="92" t="s">
        <v>144</v>
      </c>
      <c r="F18" s="86">
        <v>13530</v>
      </c>
      <c r="G18" s="65" t="s">
        <v>145</v>
      </c>
      <c r="H18" s="65">
        <v>2007</v>
      </c>
      <c r="I18" s="93" t="s">
        <v>146</v>
      </c>
      <c r="J18" s="68">
        <v>86603.38</v>
      </c>
      <c r="K18" s="65" t="s">
        <v>140</v>
      </c>
      <c r="L18" s="91" t="s">
        <v>57</v>
      </c>
      <c r="M18" s="93" t="s">
        <v>58</v>
      </c>
      <c r="N18" s="93" t="s">
        <v>147</v>
      </c>
      <c r="O18" s="93" t="s">
        <v>148</v>
      </c>
      <c r="P18" s="94" t="s">
        <v>149</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150</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208</v>
      </c>
      <c r="D19" s="91" t="s">
        <v>52</v>
      </c>
      <c r="E19" s="92" t="s">
        <v>151</v>
      </c>
      <c r="F19" s="86">
        <v>17844</v>
      </c>
      <c r="G19" s="65" t="s">
        <v>152</v>
      </c>
      <c r="H19" s="65">
        <v>2007</v>
      </c>
      <c r="I19" s="93" t="s">
        <v>153</v>
      </c>
      <c r="J19" s="68">
        <v>41345.96</v>
      </c>
      <c r="K19" s="65" t="s">
        <v>140</v>
      </c>
      <c r="L19" s="91" t="s">
        <v>57</v>
      </c>
      <c r="M19" s="93" t="s">
        <v>154</v>
      </c>
      <c r="N19" s="93" t="s">
        <v>155</v>
      </c>
      <c r="O19" s="93" t="s">
        <v>156</v>
      </c>
      <c r="P19" s="94" t="s">
        <v>157</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150</v>
      </c>
      <c r="Y19" s="95">
        <v>100</v>
      </c>
      <c r="Z19" s="79" t="s">
        <v>52</v>
      </c>
      <c r="AA19" s="55" t="s">
        <v>53</v>
      </c>
      <c r="AB19" s="88">
        <v>0.2</v>
      </c>
      <c r="AC19" s="81" t="s">
        <v>158</v>
      </c>
      <c r="AD19" s="91"/>
      <c r="AE19" s="98">
        <v>0.3</v>
      </c>
      <c r="AF19" s="79" t="s">
        <v>159</v>
      </c>
      <c r="AG19" s="75" t="s">
        <v>204</v>
      </c>
      <c r="AH19" s="88">
        <v>0.4</v>
      </c>
      <c r="AI19" s="81" t="s">
        <v>160</v>
      </c>
      <c r="AJ19" s="91"/>
      <c r="AK19" s="98">
        <v>0.1</v>
      </c>
      <c r="AL19" s="75"/>
      <c r="AM19" s="75"/>
      <c r="AN19" s="77"/>
      <c r="AO19" s="60"/>
      <c r="AP19" s="61"/>
      <c r="AQ19" s="62"/>
    </row>
    <row r="20" spans="1:43" ht="229.5">
      <c r="A20" s="63" t="s">
        <v>95</v>
      </c>
      <c r="B20" s="64">
        <v>103</v>
      </c>
      <c r="C20" s="78" t="s">
        <v>211</v>
      </c>
      <c r="D20" s="91" t="s">
        <v>64</v>
      </c>
      <c r="E20" s="99" t="s">
        <v>161</v>
      </c>
      <c r="F20" s="86">
        <v>10185</v>
      </c>
      <c r="G20" s="65" t="s">
        <v>162</v>
      </c>
      <c r="H20" s="65">
        <v>2008</v>
      </c>
      <c r="I20" s="93" t="s">
        <v>163</v>
      </c>
      <c r="J20" s="68">
        <v>73571.88</v>
      </c>
      <c r="K20" s="65" t="s">
        <v>140</v>
      </c>
      <c r="L20" s="91" t="s">
        <v>57</v>
      </c>
      <c r="M20" s="93" t="s">
        <v>154</v>
      </c>
      <c r="N20" s="93" t="s">
        <v>164</v>
      </c>
      <c r="O20" s="93" t="s">
        <v>165</v>
      </c>
      <c r="P20" s="94" t="s">
        <v>166</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167</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209</v>
      </c>
      <c r="D21" s="76" t="s">
        <v>64</v>
      </c>
      <c r="E21" s="100" t="s">
        <v>65</v>
      </c>
      <c r="F21" s="76">
        <v>14126</v>
      </c>
      <c r="G21" s="83" t="s">
        <v>168</v>
      </c>
      <c r="H21" s="65">
        <v>2008</v>
      </c>
      <c r="I21" s="83" t="s">
        <v>169</v>
      </c>
      <c r="J21" s="68">
        <v>51101.59</v>
      </c>
      <c r="K21" s="65" t="s">
        <v>140</v>
      </c>
      <c r="L21" s="76" t="s">
        <v>57</v>
      </c>
      <c r="M21" s="83" t="s">
        <v>58</v>
      </c>
      <c r="N21" s="101" t="s">
        <v>170</v>
      </c>
      <c r="O21" s="101" t="s">
        <v>171</v>
      </c>
      <c r="P21" s="102" t="s">
        <v>172</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201</v>
      </c>
      <c r="AE21" s="104">
        <v>40</v>
      </c>
      <c r="AF21" s="106" t="s">
        <v>72</v>
      </c>
      <c r="AG21" s="106"/>
      <c r="AH21" s="105">
        <v>10</v>
      </c>
      <c r="AI21" s="103" t="s">
        <v>73</v>
      </c>
      <c r="AJ21" s="103"/>
      <c r="AK21" s="103">
        <v>10</v>
      </c>
      <c r="AL21" s="105"/>
      <c r="AM21" s="105"/>
      <c r="AN21" s="109"/>
      <c r="AO21" s="60"/>
      <c r="AP21" s="61"/>
      <c r="AQ21" s="62"/>
    </row>
    <row r="22" spans="1:43" ht="150" customHeight="1">
      <c r="A22" s="63" t="s">
        <v>95</v>
      </c>
      <c r="B22" s="110">
        <v>103</v>
      </c>
      <c r="C22" s="145" t="s">
        <v>212</v>
      </c>
      <c r="D22" s="93" t="s">
        <v>41</v>
      </c>
      <c r="E22" s="111" t="s">
        <v>173</v>
      </c>
      <c r="F22" s="67">
        <v>14115</v>
      </c>
      <c r="G22" s="93" t="s">
        <v>174</v>
      </c>
      <c r="H22" s="93">
        <v>2010</v>
      </c>
      <c r="I22" s="93"/>
      <c r="J22" s="112">
        <v>596000</v>
      </c>
      <c r="K22" s="148" t="s">
        <v>224</v>
      </c>
      <c r="L22" s="93" t="s">
        <v>199</v>
      </c>
      <c r="M22" s="113"/>
      <c r="N22" s="93" t="s">
        <v>199</v>
      </c>
      <c r="O22" s="113"/>
      <c r="P22" s="94" t="s">
        <v>175</v>
      </c>
      <c r="Q22" s="72">
        <f t="shared" si="0"/>
        <v>109.07510588235296</v>
      </c>
      <c r="R22" s="95">
        <f>67954.6/6*12/1700</f>
        <v>79.94658823529413</v>
      </c>
      <c r="S22" s="95">
        <f>225*12/1700</f>
        <v>1.588235294117647</v>
      </c>
      <c r="T22" s="97">
        <f>3901.54*12/1700</f>
        <v>27.540282352941173</v>
      </c>
      <c r="U22" s="52">
        <f t="shared" si="1"/>
        <v>109.07510588235296</v>
      </c>
      <c r="V22" s="95">
        <v>100</v>
      </c>
      <c r="W22" s="70">
        <v>11.4</v>
      </c>
      <c r="X22" s="114" t="s">
        <v>176</v>
      </c>
      <c r="Y22" s="70">
        <v>100</v>
      </c>
      <c r="Z22" s="106" t="s">
        <v>198</v>
      </c>
      <c r="AA22" s="106" t="s">
        <v>65</v>
      </c>
      <c r="AB22" s="107">
        <v>62</v>
      </c>
      <c r="AC22" s="76" t="s">
        <v>196</v>
      </c>
      <c r="AD22" s="65" t="s">
        <v>197</v>
      </c>
      <c r="AE22" s="70">
        <v>38</v>
      </c>
      <c r="AF22" s="105"/>
      <c r="AG22" s="106"/>
      <c r="AH22" s="105"/>
      <c r="AI22" s="76"/>
      <c r="AJ22" s="76"/>
      <c r="AK22" s="76"/>
      <c r="AL22" s="105"/>
      <c r="AM22" s="105"/>
      <c r="AN22" s="109"/>
      <c r="AO22" s="60"/>
      <c r="AP22" s="61"/>
      <c r="AQ22" s="62"/>
    </row>
    <row r="23" spans="1:43" ht="150" customHeight="1">
      <c r="A23" s="63" t="s">
        <v>95</v>
      </c>
      <c r="B23" s="110">
        <v>103</v>
      </c>
      <c r="C23" s="145" t="s">
        <v>210</v>
      </c>
      <c r="D23" s="93" t="s">
        <v>177</v>
      </c>
      <c r="E23" s="111" t="s">
        <v>178</v>
      </c>
      <c r="F23" s="115" t="s">
        <v>179</v>
      </c>
      <c r="G23" s="93" t="s">
        <v>180</v>
      </c>
      <c r="H23" s="93">
        <v>2010</v>
      </c>
      <c r="I23" s="93"/>
      <c r="J23" s="112">
        <v>476800</v>
      </c>
      <c r="K23" s="148" t="s">
        <v>224</v>
      </c>
      <c r="L23" s="93" t="s">
        <v>199</v>
      </c>
      <c r="M23" s="113"/>
      <c r="N23" s="93" t="s">
        <v>199</v>
      </c>
      <c r="O23" s="113"/>
      <c r="P23" s="94" t="s">
        <v>181</v>
      </c>
      <c r="Q23" s="72">
        <f t="shared" si="0"/>
        <v>92.07021176470587</v>
      </c>
      <c r="R23" s="70">
        <f>7970.51*12/1700</f>
        <v>56.26242352941176</v>
      </c>
      <c r="S23" s="95">
        <f>120*12/1700</f>
        <v>0.8470588235294118</v>
      </c>
      <c r="T23" s="97">
        <f>(5148.33-195.56)*12/1700</f>
        <v>34.9607294117647</v>
      </c>
      <c r="U23" s="52">
        <f t="shared" si="1"/>
        <v>92.07021176470587</v>
      </c>
      <c r="V23" s="95">
        <v>100</v>
      </c>
      <c r="W23" s="70">
        <v>0</v>
      </c>
      <c r="X23" s="65" t="s">
        <v>195</v>
      </c>
      <c r="Y23" s="70">
        <v>100</v>
      </c>
      <c r="Z23" s="105" t="s">
        <v>84</v>
      </c>
      <c r="AA23" s="106" t="s">
        <v>203</v>
      </c>
      <c r="AB23" s="107">
        <v>30</v>
      </c>
      <c r="AC23" s="76" t="s">
        <v>74</v>
      </c>
      <c r="AD23" s="65"/>
      <c r="AE23" s="70">
        <v>30</v>
      </c>
      <c r="AF23" s="105" t="s">
        <v>41</v>
      </c>
      <c r="AG23" s="106" t="s">
        <v>42</v>
      </c>
      <c r="AH23" s="105">
        <v>15</v>
      </c>
      <c r="AI23" s="76" t="s">
        <v>64</v>
      </c>
      <c r="AJ23" s="76" t="s">
        <v>65</v>
      </c>
      <c r="AK23" s="76">
        <v>25</v>
      </c>
      <c r="AL23" s="105"/>
      <c r="AM23" s="105"/>
      <c r="AN23" s="109"/>
      <c r="AO23" s="60"/>
      <c r="AP23" s="61"/>
      <c r="AQ23" s="62"/>
    </row>
    <row r="24" spans="1:44" ht="150" customHeight="1">
      <c r="A24" s="63" t="s">
        <v>95</v>
      </c>
      <c r="B24" s="110">
        <v>103</v>
      </c>
      <c r="C24" s="145" t="s">
        <v>210</v>
      </c>
      <c r="D24" s="93" t="s">
        <v>177</v>
      </c>
      <c r="E24" s="111" t="s">
        <v>178</v>
      </c>
      <c r="F24" s="115" t="s">
        <v>179</v>
      </c>
      <c r="G24" s="93" t="s">
        <v>182</v>
      </c>
      <c r="H24" s="93">
        <v>2010</v>
      </c>
      <c r="I24" s="93"/>
      <c r="J24" s="112">
        <v>252108</v>
      </c>
      <c r="K24" s="148" t="s">
        <v>224</v>
      </c>
      <c r="L24" s="93" t="s">
        <v>199</v>
      </c>
      <c r="M24" s="113"/>
      <c r="N24" s="93" t="s">
        <v>199</v>
      </c>
      <c r="O24" s="113"/>
      <c r="P24" s="94" t="s">
        <v>183</v>
      </c>
      <c r="Q24" s="72">
        <f t="shared" si="0"/>
        <v>65.63583529411764</v>
      </c>
      <c r="R24" s="95">
        <f>4225.64*12/1700</f>
        <v>29.828047058823532</v>
      </c>
      <c r="S24" s="95">
        <f>120*12/1700</f>
        <v>0.8470588235294118</v>
      </c>
      <c r="T24" s="97">
        <f>(5148.33-195.56)*12/1700</f>
        <v>34.9607294117647</v>
      </c>
      <c r="U24" s="52">
        <f t="shared" si="1"/>
        <v>65.63583529411764</v>
      </c>
      <c r="V24" s="95">
        <v>100</v>
      </c>
      <c r="W24" s="70">
        <v>0</v>
      </c>
      <c r="X24" s="65" t="s">
        <v>195</v>
      </c>
      <c r="Y24" s="70">
        <v>100</v>
      </c>
      <c r="Z24" s="75" t="s">
        <v>84</v>
      </c>
      <c r="AA24" s="73" t="s">
        <v>203</v>
      </c>
      <c r="AB24" s="74">
        <v>30</v>
      </c>
      <c r="AC24" s="76" t="s">
        <v>74</v>
      </c>
      <c r="AD24" s="65"/>
      <c r="AE24" s="70">
        <v>30</v>
      </c>
      <c r="AF24" s="75" t="s">
        <v>41</v>
      </c>
      <c r="AG24" s="73" t="s">
        <v>42</v>
      </c>
      <c r="AH24" s="75">
        <v>15</v>
      </c>
      <c r="AI24" s="76" t="s">
        <v>64</v>
      </c>
      <c r="AJ24" s="76" t="s">
        <v>65</v>
      </c>
      <c r="AK24" s="76">
        <v>25</v>
      </c>
      <c r="AL24" s="75"/>
      <c r="AM24" s="75"/>
      <c r="AN24" s="109"/>
      <c r="AO24" s="129"/>
      <c r="AP24" s="130"/>
      <c r="AQ24" s="131"/>
      <c r="AR24" s="128"/>
    </row>
    <row r="25" spans="1:44" ht="150" customHeight="1">
      <c r="A25" s="63" t="s">
        <v>95</v>
      </c>
      <c r="B25" s="110">
        <v>103</v>
      </c>
      <c r="C25" s="94" t="s">
        <v>210</v>
      </c>
      <c r="D25" s="93" t="s">
        <v>177</v>
      </c>
      <c r="E25" s="111" t="s">
        <v>213</v>
      </c>
      <c r="F25" s="115" t="s">
        <v>214</v>
      </c>
      <c r="G25" s="93" t="s">
        <v>215</v>
      </c>
      <c r="H25" s="93">
        <v>2010</v>
      </c>
      <c r="I25" s="113" t="s">
        <v>216</v>
      </c>
      <c r="J25" s="112">
        <v>226206</v>
      </c>
      <c r="K25" s="148" t="s">
        <v>140</v>
      </c>
      <c r="L25" s="113" t="s">
        <v>217</v>
      </c>
      <c r="M25" s="113" t="s">
        <v>218</v>
      </c>
      <c r="N25" s="113" t="s">
        <v>219</v>
      </c>
      <c r="O25" s="113" t="s">
        <v>220</v>
      </c>
      <c r="P25" s="94" t="s">
        <v>221</v>
      </c>
      <c r="Q25" s="72">
        <f t="shared" si="0"/>
        <v>49.060329411764705</v>
      </c>
      <c r="R25" s="95">
        <f>3801.88*12/1700</f>
        <v>26.8368</v>
      </c>
      <c r="S25" s="95">
        <f>7000/1700</f>
        <v>4.117647058823529</v>
      </c>
      <c r="T25" s="97">
        <f>2565*12/1700</f>
        <v>18.105882352941176</v>
      </c>
      <c r="U25" s="149">
        <f t="shared" si="1"/>
        <v>49.060329411764705</v>
      </c>
      <c r="V25" s="95">
        <v>100</v>
      </c>
      <c r="W25" s="70">
        <v>0</v>
      </c>
      <c r="X25" s="65" t="s">
        <v>222</v>
      </c>
      <c r="Y25" s="70">
        <v>100</v>
      </c>
      <c r="Z25" s="75"/>
      <c r="AA25" s="73"/>
      <c r="AB25" s="74">
        <v>100</v>
      </c>
      <c r="AC25" s="76"/>
      <c r="AD25" s="65"/>
      <c r="AE25" s="70"/>
      <c r="AF25" s="75"/>
      <c r="AG25" s="73"/>
      <c r="AH25" s="75"/>
      <c r="AI25" s="76"/>
      <c r="AJ25" s="76"/>
      <c r="AK25" s="76"/>
      <c r="AL25" s="75"/>
      <c r="AM25" s="75"/>
      <c r="AN25" s="75"/>
      <c r="AO25" s="61"/>
      <c r="AP25" s="61"/>
      <c r="AQ25" s="137"/>
      <c r="AR25" s="134"/>
    </row>
    <row r="26" spans="1:43" ht="15" customHeight="1">
      <c r="A26" s="116"/>
      <c r="B26" s="117"/>
      <c r="C26" s="146"/>
      <c r="D26" s="118"/>
      <c r="E26" s="119"/>
      <c r="F26" s="120"/>
      <c r="G26" s="118"/>
      <c r="H26" s="118"/>
      <c r="I26" s="118"/>
      <c r="J26" s="121"/>
      <c r="K26" s="117"/>
      <c r="L26" s="118"/>
      <c r="M26" s="122"/>
      <c r="N26" s="122"/>
      <c r="O26" s="122"/>
      <c r="P26" s="123"/>
      <c r="W26" s="124"/>
      <c r="X26" s="125"/>
      <c r="Y26" s="126"/>
      <c r="Z26" s="9"/>
      <c r="AA26" s="125"/>
      <c r="AB26" s="126"/>
      <c r="AC26" s="9"/>
      <c r="AD26" s="125"/>
      <c r="AE26" s="126"/>
      <c r="AF26" s="9"/>
      <c r="AG26" s="125"/>
      <c r="AH26" s="9"/>
      <c r="AI26" s="9"/>
      <c r="AJ26" s="9"/>
      <c r="AK26" s="9"/>
      <c r="AL26" s="9"/>
      <c r="AM26" s="9"/>
      <c r="AN26" s="136"/>
      <c r="AO26" s="137"/>
      <c r="AP26" s="137"/>
      <c r="AQ26" s="138"/>
    </row>
    <row r="27" spans="1:43" ht="12.75">
      <c r="A27" s="150" t="s">
        <v>193</v>
      </c>
      <c r="B27" s="150"/>
      <c r="C27" s="150"/>
      <c r="D27" s="150"/>
      <c r="E27" s="150"/>
      <c r="F27" s="150"/>
      <c r="I27"/>
      <c r="K27" s="157" t="s">
        <v>194</v>
      </c>
      <c r="L27" s="150"/>
      <c r="M27" s="150"/>
      <c r="N27" s="150"/>
      <c r="O27" s="150"/>
      <c r="P27" s="150"/>
      <c r="X27" s="125"/>
      <c r="Y27" s="126"/>
      <c r="Z27" s="9"/>
      <c r="AA27" s="125"/>
      <c r="AB27" s="126"/>
      <c r="AC27" s="9"/>
      <c r="AD27" s="125"/>
      <c r="AE27" s="126"/>
      <c r="AF27" s="9"/>
      <c r="AG27" s="125"/>
      <c r="AH27" s="9"/>
      <c r="AI27" s="9"/>
      <c r="AJ27" s="9"/>
      <c r="AK27" s="9"/>
      <c r="AL27" s="9"/>
      <c r="AM27" s="9"/>
      <c r="AN27" s="132"/>
      <c r="AO27" s="133"/>
      <c r="AP27" s="133"/>
      <c r="AQ27" s="139"/>
    </row>
    <row r="28" spans="5:43" ht="12.75">
      <c r="E28"/>
      <c r="F28" s="1"/>
      <c r="I28"/>
      <c r="K28" s="127"/>
      <c r="M28"/>
      <c r="X28" s="125"/>
      <c r="Y28" s="126"/>
      <c r="Z28" s="9"/>
      <c r="AA28" s="125"/>
      <c r="AB28" s="126"/>
      <c r="AC28" s="9"/>
      <c r="AD28" s="125"/>
      <c r="AE28" s="126"/>
      <c r="AF28" s="9"/>
      <c r="AG28" s="125"/>
      <c r="AH28" s="9"/>
      <c r="AI28" s="9"/>
      <c r="AJ28" s="9"/>
      <c r="AK28" s="9"/>
      <c r="AL28" s="9"/>
      <c r="AM28" s="9"/>
      <c r="AN28" s="132"/>
      <c r="AO28" s="133"/>
      <c r="AP28" s="133"/>
      <c r="AQ28" s="139"/>
    </row>
    <row r="29" spans="1:43" ht="12.75">
      <c r="A29" s="150"/>
      <c r="B29" s="150"/>
      <c r="C29" s="150"/>
      <c r="D29" s="150"/>
      <c r="E29" s="150"/>
      <c r="I29"/>
      <c r="M29"/>
      <c r="AN29" s="134"/>
      <c r="AO29" s="133"/>
      <c r="AP29" s="133"/>
      <c r="AQ29" s="139"/>
    </row>
    <row r="30" spans="5:43" ht="12.75">
      <c r="E30"/>
      <c r="I30"/>
      <c r="M30"/>
      <c r="AN30" s="134"/>
      <c r="AO30" s="133"/>
      <c r="AP30" s="133"/>
      <c r="AQ30" s="139"/>
    </row>
    <row r="31" spans="40:43" ht="12.75">
      <c r="AN31" s="128"/>
      <c r="AO31" s="135"/>
      <c r="AP31" s="135"/>
      <c r="AQ31" s="140"/>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2011-02-17T07:15:24Z</cp:lastPrinted>
  <dcterms:created xsi:type="dcterms:W3CDTF">2010-12-24T08:49:50Z</dcterms:created>
  <dcterms:modified xsi:type="dcterms:W3CDTF">2011-03-18T08:27:07Z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