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60" activeTab="0"/>
  </bookViews>
  <sheets>
    <sheet name="List P11, P12 in P13" sheetId="1" r:id="rId1"/>
  </sheets>
  <definedNames>
    <definedName name="_xlnm.Print_Area" localSheetId="0">'List P11, P12 in P13'!$A$1:$AN$19</definedName>
  </definedNames>
  <calcPr fullCalcOnLoad="1"/>
</workbook>
</file>

<file path=xl/sharedStrings.xml><?xml version="1.0" encoding="utf-8"?>
<sst xmlns="http://schemas.openxmlformats.org/spreadsheetml/2006/main" count="206" uniqueCount="117">
  <si>
    <t>Šifra RO</t>
  </si>
  <si>
    <t>Šifra RS</t>
  </si>
  <si>
    <t xml:space="preserve"> SKRBNIK OPREME</t>
  </si>
  <si>
    <t>Šifra skrbnika</t>
  </si>
  <si>
    <t>NAZIV OPREME</t>
  </si>
  <si>
    <t>FULL NAME OF EQUIPMENT</t>
  </si>
  <si>
    <t>Namembnost opreme in dodatne informacije (največ 5 stavkov)</t>
  </si>
  <si>
    <t>Paket 11</t>
  </si>
  <si>
    <t>Paket 12</t>
  </si>
  <si>
    <t>Paket 13</t>
  </si>
  <si>
    <t>Inštitut za kovinske materiale in tehnologije</t>
  </si>
  <si>
    <t>Elektronski mikroanalizator WD/ED</t>
  </si>
  <si>
    <t>Enokomorna vakuumska peč Ipsen VTTC-324R s homogenim plinskim hlajenjem pod visokim tlakom</t>
  </si>
  <si>
    <t>Vakuumski sistem za kalibracije in meroslovne raziskave v področju UVV in EVV</t>
  </si>
  <si>
    <t>Matjaž Torkar</t>
  </si>
  <si>
    <t>Bojan Erjavec</t>
  </si>
  <si>
    <t>Monika Jenko</t>
  </si>
  <si>
    <t xml:space="preserve">Inštitut za kovinske materiale in tehnologije </t>
  </si>
  <si>
    <t>Obnova in dopolnitev statično-dinamičnega preskuševalnega stroja INSTRON 1255 (500  kN)</t>
  </si>
  <si>
    <t>Ultra visokovakuumski sistem za karakterizacijo getrskih materialov</t>
  </si>
  <si>
    <t>LETO NABAVE</t>
  </si>
  <si>
    <t>Dinamični preskuševalni stroj do +/- 250 kN z visoko temperaturno pečjo, ekstenzometrom in programsko opremo</t>
  </si>
  <si>
    <t>Vacuum system for calibration and metrology research in UHV and XHV range</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</si>
  <si>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</si>
  <si>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</si>
  <si>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</si>
  <si>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Vakuumski sistem za termično desorpcijsko spektroskopijo getrskih materialov</t>
  </si>
  <si>
    <t>Vacuum system for thermal desorption spectroscopy of getter materials</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</si>
  <si>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</si>
  <si>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</si>
  <si>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J2-0393</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</si>
  <si>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</si>
  <si>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</si>
  <si>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</si>
  <si>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Equipment is used for heat treatment of tools in vacuum. We offer service of vacuum heat treatment, brazing or annealing for enterprises and for other interested customers.</t>
  </si>
  <si>
    <t>Dynamic testing machine +/- 250 kN load, with high temperature furnace, extensiometer and software.</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</si>
  <si>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</si>
  <si>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</si>
  <si>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Oprema se uporablja za toplotno obdelavo različnih orodij v vakuumu. Nudimo storitve vakuumske toplotne obdelave, sintranja  ali žarenja v vakuumu, za podjetja in ostale zainteresirane</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</si>
  <si>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</si>
  <si>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</si>
  <si>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</si>
  <si>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</si>
  <si>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</si>
  <si>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</si>
  <si>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</si>
  <si>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</si>
  <si>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</si>
  <si>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</si>
  <si>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P2-0132</t>
  </si>
  <si>
    <t>P2-050</t>
  </si>
  <si>
    <t>P2-0050</t>
  </si>
  <si>
    <t>Možnost izvajanja zunanjih storitev po predhodnem dogovoru.</t>
  </si>
  <si>
    <t>Možnost izvajanja zunanjih storitev po predhodnem dogovoru na področju vakuumskih sistemov.</t>
  </si>
  <si>
    <t>External service is posible after previous appointment of vacuum systems.</t>
  </si>
  <si>
    <t>Electron microanalyzer WD/ED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</si>
  <si>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</si>
  <si>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</si>
  <si>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 xml:space="preserve">P2-0056 </t>
  </si>
  <si>
    <t>L2-0618, L2-2410</t>
  </si>
  <si>
    <t xml:space="preserve">Jeol JEM  2100 HR with STEM and EDS unit </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</si>
  <si>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</si>
  <si>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</si>
  <si>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GATAN 582</t>
  </si>
  <si>
    <t>Naprava za nanos tankih plasti C, Au, itd za potrebe raziskav vzorcev na FE-SEM eletronski analitski mikroskop</t>
  </si>
  <si>
    <t>Device for C or AU etc. Thin films deposition for the sample preparation for use of FE-SEM electron analytical microscope</t>
  </si>
  <si>
    <t>Inventarna številka v knjigovodski evidenci</t>
  </si>
  <si>
    <t>Letna stopnja izkoriščenosti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</si>
  <si>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</si>
  <si>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</si>
  <si>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</si>
  <si>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</si>
  <si>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</si>
  <si>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</si>
  <si>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</si>
  <si>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</si>
  <si>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</si>
  <si>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</si>
  <si>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</si>
  <si>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</si>
  <si>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</si>
  <si>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</si>
  <si>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</si>
  <si>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</si>
  <si>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</si>
  <si>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</si>
  <si>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</si>
  <si>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</si>
  <si>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Ime odgovornega računovodje: ___________________________________________</t>
  </si>
  <si>
    <t>Ime zakonitega zastopnika/pooblaščene osebe raziskovalne organizacije: ________________________________________</t>
  </si>
  <si>
    <t xml:space="preserve">  </t>
  </si>
  <si>
    <t>Visokoločljivi ionski naprševalnik GATAN 582 s sklopom naprav za pripravo vzorcev za FESEM Jeol 6500F</t>
  </si>
  <si>
    <t>Visokoločljiv presevni elektronski mikroskop JEM 2100TEM s STEM in EDS enoto</t>
  </si>
  <si>
    <t>Izvajanje storitev po dogovoru</t>
  </si>
  <si>
    <t xml:space="preserve">Performing service by agreement </t>
  </si>
  <si>
    <t>Izvajanje storitev po dogovoru.</t>
  </si>
  <si>
    <t>Performing service by agreement.</t>
  </si>
  <si>
    <t xml:space="preserve"> Performing service by agreement.</t>
  </si>
  <si>
    <t>Janez Šetina</t>
  </si>
  <si>
    <t>Vojteh Leskovšek</t>
  </si>
  <si>
    <t>TRG</t>
  </si>
  <si>
    <t>Stopnja odpisanosti v % na dan 1.11.2010</t>
  </si>
  <si>
    <t>56,66 in 100</t>
  </si>
  <si>
    <t>PRIJAVLJENA NABAVNA VREDNOST (EUR)</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</si>
  <si>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</si>
  <si>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</si>
  <si>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</si>
  <si>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r>
      <t xml:space="preserve">Oprema za določitev in napoved temperaturno odvisnih lastnosti in premen v kovinskih materialih sestavljena iz HKL kamere za EBSD in programske opreme ThermoCalc in DICTRA </t>
    </r>
    <r>
      <rPr>
        <b/>
        <sz val="10"/>
        <color indexed="8"/>
        <rFont val="Arial"/>
        <family val="2"/>
      </rPr>
      <t>(delno uveljavljanje saj so bila sredstva delno vrnjena na podalgi zahteve ARRS dne 15.12.2010)</t>
    </r>
  </si>
  <si>
    <t>L2-0618</t>
  </si>
  <si>
    <t>Spletna stran je v prenovi - objava predvidoma 1.4.2011 (cenik za uporabo je dostopen v tajništvu IMT)</t>
  </si>
  <si>
    <t>P2-0133</t>
  </si>
  <si>
    <t>P2-0051</t>
  </si>
  <si>
    <t>P2-0057</t>
  </si>
  <si>
    <t>Cena za uporabo raziskovalne opreme            (v EUR/ uro)</t>
  </si>
  <si>
    <t>Struktura lastne cene za uporabo raziskovalne opreme  (v EUR/uro)</t>
  </si>
  <si>
    <t>Ivan Rozman</t>
  </si>
  <si>
    <t>MESEČNO POROČILO - NOVEMBER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</si>
</sst>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 numFmtId="173" formatCode="0.000"/>
    <numFmt numFmtId="174" formatCode="&quot;True&quot;;&quot;True&quot;;&quot;False&quot;"/>
    <numFmt numFmtId="175" formatCode="&quot;On&quot;;&quot;On&quot;;&quot;Off&quot;"/>
  </numFmts>
  <fonts count="27">
    <font>
      <sz val="10"/>
      <name val="Arial"/>
      <family val="0"/>
    </font>
    <font>
      <b/>
      <sz val="10"/>
      <name val="Arial"/>
      <family val="2"/>
    </font>
    <font>
      <sz val="10"/>
      <color indexed="8"/>
      <name val="Arial"/>
      <family val="0"/>
    </font>
    <font>
      <sz val="8"/>
      <name val="Arial"/>
      <family val="0"/>
    </font>
    <font>
      <b/>
      <sz val="11"/>
      <name val="Arial"/>
      <family val="2"/>
    </font>
    <font>
      <b/>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20"/>
      <name val="Arial"/>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5" fillId="16"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3"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6" fillId="16" borderId="8" applyNumberFormat="0" applyAlignment="0" applyProtection="0"/>
    <xf numFmtId="0" fontId="12" fillId="3" borderId="0" applyNumberFormat="0" applyBorder="0" applyAlignment="0" applyProtection="0"/>
    <xf numFmtId="0" fontId="14" fillId="7" borderId="8" applyNumberFormat="0" applyAlignment="0" applyProtection="0"/>
    <xf numFmtId="0" fontId="21" fillId="0" borderId="9" applyNumberFormat="0" applyFill="0" applyAlignment="0" applyProtection="0"/>
  </cellStyleXfs>
  <cellXfs count="91">
    <xf numFmtId="0" fontId="0" fillId="0" borderId="0" xfId="0"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0" fillId="0" borderId="11" xfId="0" applyFont="1" applyFill="1" applyBorder="1" applyAlignment="1">
      <alignment horizontal="center" wrapText="1"/>
    </xf>
    <xf numFmtId="0" fontId="2" fillId="0" borderId="12" xfId="0" applyFont="1" applyFill="1" applyBorder="1" applyAlignment="1">
      <alignment wrapText="1"/>
    </xf>
    <xf numFmtId="0" fontId="0" fillId="0" borderId="13"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NumberForma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horizontal="left" wrapText="1"/>
    </xf>
    <xf numFmtId="0" fontId="0" fillId="0" borderId="12" xfId="0" applyFill="1" applyBorder="1" applyAlignment="1">
      <alignment horizontal="center" wrapText="1"/>
    </xf>
    <xf numFmtId="0" fontId="0" fillId="0" borderId="12" xfId="0" applyFill="1" applyBorder="1" applyAlignment="1">
      <alignment wrapText="1"/>
    </xf>
    <xf numFmtId="0" fontId="2" fillId="0" borderId="12" xfId="0" applyFont="1" applyFill="1" applyBorder="1" applyAlignment="1">
      <alignment horizontal="right" wrapText="1"/>
    </xf>
    <xf numFmtId="0" fontId="0" fillId="0" borderId="12" xfId="0" applyNumberFormat="1" applyFill="1" applyBorder="1" applyAlignment="1">
      <alignment wrapText="1"/>
    </xf>
    <xf numFmtId="0" fontId="0" fillId="0" borderId="12" xfId="0" applyFont="1" applyFill="1" applyBorder="1" applyAlignment="1">
      <alignment wrapText="1"/>
    </xf>
    <xf numFmtId="0" fontId="0" fillId="0" borderId="0" xfId="0" applyFill="1" applyAlignment="1">
      <alignment/>
    </xf>
    <xf numFmtId="0" fontId="4" fillId="0" borderId="11"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16" borderId="17" xfId="0" applyFont="1" applyFill="1" applyBorder="1" applyAlignment="1">
      <alignment/>
    </xf>
    <xf numFmtId="0" fontId="4" fillId="16"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0" xfId="0" applyBorder="1" applyAlignment="1">
      <alignment/>
    </xf>
    <xf numFmtId="0" fontId="0" fillId="0" borderId="12" xfId="0" applyBorder="1" applyAlignment="1">
      <alignment/>
    </xf>
    <xf numFmtId="4" fontId="0" fillId="0" borderId="10" xfId="0" applyNumberFormat="1" applyFont="1" applyFill="1" applyBorder="1" applyAlignment="1">
      <alignment wrapText="1"/>
    </xf>
    <xf numFmtId="4" fontId="0" fillId="0" borderId="12" xfId="0" applyNumberFormat="1" applyFont="1" applyFill="1" applyBorder="1" applyAlignment="1">
      <alignment wrapText="1"/>
    </xf>
    <xf numFmtId="4" fontId="0" fillId="0" borderId="0" xfId="0" applyNumberFormat="1" applyAlignment="1">
      <alignment/>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0" xfId="0" applyAlignment="1">
      <alignment/>
    </xf>
    <xf numFmtId="0" fontId="4" fillId="0" borderId="22" xfId="0" applyFont="1" applyFill="1" applyBorder="1" applyAlignment="1">
      <alignment horizontal="center" wrapText="1"/>
    </xf>
    <xf numFmtId="0" fontId="6" fillId="16" borderId="23" xfId="0" applyFont="1" applyFill="1" applyBorder="1" applyAlignment="1">
      <alignment/>
    </xf>
    <xf numFmtId="0" fontId="6" fillId="16" borderId="17" xfId="0" applyFont="1" applyFill="1" applyBorder="1" applyAlignment="1">
      <alignment/>
    </xf>
    <xf numFmtId="0" fontId="0" fillId="16" borderId="10" xfId="0" applyFill="1" applyBorder="1" applyAlignment="1">
      <alignment wrapText="1"/>
    </xf>
    <xf numFmtId="0" fontId="0" fillId="16" borderId="10" xfId="0" applyFill="1" applyBorder="1" applyAlignment="1">
      <alignment/>
    </xf>
    <xf numFmtId="0" fontId="0" fillId="16" borderId="12" xfId="0" applyFont="1" applyFill="1" applyBorder="1" applyAlignment="1">
      <alignment wrapText="1"/>
    </xf>
    <xf numFmtId="0" fontId="0" fillId="16" borderId="12" xfId="0" applyFill="1" applyBorder="1" applyAlignment="1">
      <alignment/>
    </xf>
    <xf numFmtId="0" fontId="1"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2" fontId="0" fillId="0" borderId="10" xfId="0" applyNumberFormat="1" applyBorder="1" applyAlignment="1">
      <alignment/>
    </xf>
    <xf numFmtId="2" fontId="0" fillId="0" borderId="12" xfId="0" applyNumberFormat="1" applyBorder="1" applyAlignment="1">
      <alignment/>
    </xf>
    <xf numFmtId="0" fontId="1" fillId="0" borderId="24" xfId="0" applyFont="1" applyFill="1" applyBorder="1" applyAlignment="1">
      <alignment horizontal="center" wrapText="1"/>
    </xf>
    <xf numFmtId="0" fontId="1" fillId="16" borderId="19" xfId="0" applyFont="1" applyFill="1" applyBorder="1" applyAlignment="1">
      <alignment horizontal="center" wrapText="1"/>
    </xf>
    <xf numFmtId="0" fontId="1" fillId="0" borderId="25" xfId="0" applyFont="1" applyFill="1" applyBorder="1" applyAlignment="1">
      <alignment wrapText="1"/>
    </xf>
    <xf numFmtId="0" fontId="1" fillId="0" borderId="19" xfId="0" applyFont="1" applyFill="1" applyBorder="1" applyAlignment="1">
      <alignment horizontal="center" wrapText="1"/>
    </xf>
    <xf numFmtId="0" fontId="1" fillId="16" borderId="26" xfId="0" applyFont="1" applyFill="1" applyBorder="1" applyAlignment="1">
      <alignment horizontal="center" wrapText="1"/>
    </xf>
    <xf numFmtId="0" fontId="0" fillId="0" borderId="11" xfId="0" applyBorder="1" applyAlignment="1">
      <alignment/>
    </xf>
    <xf numFmtId="0" fontId="0" fillId="16" borderId="11" xfId="0" applyFill="1" applyBorder="1" applyAlignment="1">
      <alignment wrapText="1"/>
    </xf>
    <xf numFmtId="0" fontId="0" fillId="16" borderId="11" xfId="0" applyFill="1" applyBorder="1" applyAlignment="1">
      <alignment/>
    </xf>
    <xf numFmtId="0" fontId="0" fillId="16" borderId="27" xfId="0" applyFill="1" applyBorder="1" applyAlignment="1">
      <alignment/>
    </xf>
    <xf numFmtId="0" fontId="0" fillId="16" borderId="28" xfId="0" applyFill="1" applyBorder="1" applyAlignment="1">
      <alignment/>
    </xf>
    <xf numFmtId="0" fontId="0" fillId="16" borderId="29" xfId="0" applyFill="1" applyBorder="1" applyAlignment="1">
      <alignment/>
    </xf>
    <xf numFmtId="4" fontId="0" fillId="0" borderId="10" xfId="0" applyNumberFormat="1" applyBorder="1" applyAlignment="1">
      <alignment/>
    </xf>
    <xf numFmtId="4" fontId="0" fillId="0" borderId="12" xfId="0" applyNumberFormat="1" applyBorder="1" applyAlignment="1">
      <alignment/>
    </xf>
    <xf numFmtId="0" fontId="0" fillId="0" borderId="30" xfId="0" applyFill="1" applyBorder="1" applyAlignment="1">
      <alignment horizontal="left" wrapText="1"/>
    </xf>
    <xf numFmtId="0" fontId="0" fillId="0" borderId="31" xfId="0" applyFill="1" applyBorder="1" applyAlignment="1">
      <alignment horizontal="center" wrapText="1"/>
    </xf>
    <xf numFmtId="0" fontId="0" fillId="0" borderId="31" xfId="0" applyFill="1" applyBorder="1" applyAlignment="1">
      <alignment wrapText="1"/>
    </xf>
    <xf numFmtId="0" fontId="2" fillId="0" borderId="31" xfId="0" applyFont="1" applyFill="1" applyBorder="1" applyAlignment="1">
      <alignment wrapText="1"/>
    </xf>
    <xf numFmtId="0" fontId="2" fillId="0" borderId="31" xfId="0" applyFont="1" applyFill="1" applyBorder="1" applyAlignment="1">
      <alignment horizontal="right" wrapText="1"/>
    </xf>
    <xf numFmtId="0" fontId="0" fillId="0" borderId="31" xfId="0" applyBorder="1" applyAlignment="1">
      <alignment/>
    </xf>
    <xf numFmtId="0" fontId="0" fillId="0" borderId="10" xfId="0" applyFont="1" applyFill="1" applyBorder="1" applyAlignment="1">
      <alignment horizontal="center" wrapText="1"/>
    </xf>
    <xf numFmtId="3" fontId="0" fillId="0" borderId="10" xfId="0" applyNumberFormat="1" applyFill="1" applyBorder="1" applyAlignment="1">
      <alignment wrapText="1"/>
    </xf>
    <xf numFmtId="0" fontId="1" fillId="0" borderId="10" xfId="0" applyFont="1" applyFill="1" applyBorder="1" applyAlignment="1">
      <alignment wrapText="1"/>
    </xf>
    <xf numFmtId="0" fontId="4" fillId="0" borderId="32" xfId="0" applyFont="1" applyBorder="1" applyAlignment="1">
      <alignment horizontal="center" wrapText="1"/>
    </xf>
    <xf numFmtId="4" fontId="0" fillId="0" borderId="31" xfId="0" applyNumberFormat="1" applyBorder="1" applyAlignment="1">
      <alignment/>
    </xf>
    <xf numFmtId="2" fontId="0" fillId="0" borderId="31" xfId="0" applyNumberFormat="1" applyBorder="1" applyAlignment="1">
      <alignment/>
    </xf>
    <xf numFmtId="0" fontId="4" fillId="0" borderId="10" xfId="0" applyFont="1" applyFill="1" applyBorder="1" applyAlignment="1">
      <alignment horizontal="center" wrapText="1"/>
    </xf>
    <xf numFmtId="0" fontId="0" fillId="0" borderId="10" xfId="0" applyFill="1" applyBorder="1" applyAlignment="1">
      <alignment/>
    </xf>
    <xf numFmtId="4" fontId="0" fillId="0" borderId="31" xfId="0" applyNumberFormat="1" applyFont="1" applyFill="1" applyBorder="1" applyAlignment="1">
      <alignment wrapText="1"/>
    </xf>
    <xf numFmtId="0" fontId="0" fillId="0" borderId="11" xfId="0" applyBorder="1" applyAlignment="1">
      <alignment wrapText="1"/>
    </xf>
    <xf numFmtId="0" fontId="0" fillId="0" borderId="13" xfId="0" applyFill="1" applyBorder="1" applyAlignment="1">
      <alignment wrapText="1"/>
    </xf>
    <xf numFmtId="0" fontId="0" fillId="0" borderId="15" xfId="0" applyBorder="1" applyAlignment="1">
      <alignment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22"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SheetLayoutView="75" zoomScalePageLayoutView="0" workbookViewId="0" topLeftCell="F1">
      <selection activeCell="R3" sqref="R3:U3"/>
    </sheetView>
  </sheetViews>
  <sheetFormatPr defaultColWidth="3.7109375" defaultRowHeight="12.75"/>
  <cols>
    <col min="1" max="1" width="24.421875" style="0" customWidth="1"/>
    <col min="2" max="4" width="9.140625" style="0" customWidth="1"/>
    <col min="5" max="5" width="10.421875" style="0" bestFit="1" customWidth="1"/>
    <col min="6" max="6" width="9.140625" style="0" customWidth="1"/>
    <col min="7" max="7" width="31.7109375" style="0" customWidth="1"/>
    <col min="8" max="8" width="9.140625" style="0" customWidth="1"/>
    <col min="9" max="9" width="36.28125" style="0" customWidth="1"/>
    <col min="10" max="10" width="14.421875" style="29" customWidth="1"/>
    <col min="11" max="11" width="9.140625" style="0" customWidth="1"/>
    <col min="12" max="12" width="29.140625" style="0" customWidth="1"/>
    <col min="13" max="13" width="29.7109375" style="0" customWidth="1"/>
    <col min="14" max="14" width="62.00390625" style="0" bestFit="1" customWidth="1"/>
    <col min="15" max="15" width="45.140625" style="0" customWidth="1"/>
    <col min="16" max="16" width="15.00390625" style="0" customWidth="1"/>
    <col min="17" max="17" width="12.7109375" style="0" customWidth="1"/>
    <col min="18" max="18" width="14.140625" style="0" customWidth="1"/>
    <col min="19" max="19" width="10.00390625" style="0" customWidth="1"/>
    <col min="20" max="20" width="8.140625" style="0" customWidth="1"/>
    <col min="21" max="21" width="8.28125" style="0" bestFit="1" customWidth="1"/>
    <col min="22" max="22" width="13.421875" style="0" customWidth="1"/>
    <col min="23" max="23" width="14.57421875" style="0" customWidth="1"/>
    <col min="24" max="24" width="18.8515625" style="0" bestFit="1" customWidth="1"/>
    <col min="25" max="25" width="13.28125" style="0" customWidth="1"/>
    <col min="26" max="26" width="12.8515625" style="0" customWidth="1"/>
    <col min="27" max="27" width="13.421875" style="0" bestFit="1" customWidth="1"/>
    <col min="28" max="28" width="9.57421875" style="0" customWidth="1"/>
    <col min="29" max="29" width="18.57421875" style="0" bestFit="1" customWidth="1"/>
    <col min="30" max="30" width="13.8515625" style="0" bestFit="1" customWidth="1"/>
    <col min="31" max="31" width="11.140625" style="0" bestFit="1" customWidth="1"/>
    <col min="32" max="32" width="18.57421875" style="0" bestFit="1" customWidth="1"/>
    <col min="33" max="33" width="16.7109375" style="0" bestFit="1" customWidth="1"/>
    <col min="34" max="34" width="12.8515625" style="0" customWidth="1"/>
    <col min="35" max="35" width="13.7109375" style="0" customWidth="1"/>
    <col min="36" max="36" width="16.7109375" style="0" bestFit="1" customWidth="1"/>
    <col min="37" max="37" width="10.140625" style="0" customWidth="1"/>
    <col min="38" max="38" width="12.7109375" style="0" customWidth="1"/>
    <col min="39" max="39" width="13.421875" style="0" bestFit="1" customWidth="1"/>
    <col min="40" max="40" width="14.7109375" style="0" customWidth="1"/>
  </cols>
  <sheetData>
    <row r="1" spans="1:7" ht="37.5" customHeight="1">
      <c r="A1" s="88" t="s">
        <v>87</v>
      </c>
      <c r="B1" s="89"/>
      <c r="C1" s="89"/>
      <c r="D1" s="89"/>
      <c r="E1" s="89"/>
      <c r="F1" s="89"/>
      <c r="G1" s="89"/>
    </row>
    <row r="2" ht="13.5" thickBot="1"/>
    <row r="3" spans="1:40" ht="90.75" customHeight="1" thickBot="1">
      <c r="A3" s="30" t="s">
        <v>81</v>
      </c>
      <c r="B3" s="31" t="s">
        <v>0</v>
      </c>
      <c r="C3" s="3" t="s">
        <v>1</v>
      </c>
      <c r="D3" s="32" t="s">
        <v>82</v>
      </c>
      <c r="E3" s="32" t="s">
        <v>2</v>
      </c>
      <c r="F3" s="32" t="s">
        <v>3</v>
      </c>
      <c r="G3" s="32" t="s">
        <v>4</v>
      </c>
      <c r="H3" s="32" t="s">
        <v>20</v>
      </c>
      <c r="I3" s="32" t="s">
        <v>5</v>
      </c>
      <c r="J3" s="33" t="s">
        <v>103</v>
      </c>
      <c r="K3" s="34" t="s">
        <v>83</v>
      </c>
      <c r="L3" s="32" t="s">
        <v>84</v>
      </c>
      <c r="M3" s="32" t="s">
        <v>85</v>
      </c>
      <c r="N3" s="32" t="s">
        <v>6</v>
      </c>
      <c r="O3" s="32" t="s">
        <v>86</v>
      </c>
      <c r="P3" s="18" t="s">
        <v>66</v>
      </c>
      <c r="Q3" s="36" t="s">
        <v>113</v>
      </c>
      <c r="R3" s="85" t="s">
        <v>114</v>
      </c>
      <c r="S3" s="86"/>
      <c r="T3" s="86"/>
      <c r="U3" s="87"/>
      <c r="V3" s="76" t="s">
        <v>67</v>
      </c>
      <c r="W3" s="19" t="s">
        <v>101</v>
      </c>
      <c r="X3" s="20" t="s">
        <v>68</v>
      </c>
      <c r="Y3" s="37" t="s">
        <v>116</v>
      </c>
      <c r="Z3" s="38"/>
      <c r="AA3" s="38"/>
      <c r="AB3" s="21"/>
      <c r="AC3" s="21"/>
      <c r="AD3" s="21"/>
      <c r="AE3" s="21"/>
      <c r="AF3" s="21"/>
      <c r="AG3" s="21"/>
      <c r="AH3" s="21"/>
      <c r="AI3" s="21"/>
      <c r="AJ3" s="21"/>
      <c r="AK3" s="21"/>
      <c r="AL3" s="21"/>
      <c r="AM3" s="21"/>
      <c r="AN3" s="22"/>
    </row>
    <row r="4" spans="1:40" s="17" customFormat="1" ht="81.75" customHeight="1" thickBot="1">
      <c r="A4" s="83"/>
      <c r="B4" s="6"/>
      <c r="C4" s="73"/>
      <c r="D4" s="7"/>
      <c r="E4" s="7"/>
      <c r="F4" s="7"/>
      <c r="G4" s="7"/>
      <c r="H4" s="7"/>
      <c r="I4" s="7"/>
      <c r="J4" s="74"/>
      <c r="K4" s="75"/>
      <c r="L4" s="7"/>
      <c r="M4" s="7"/>
      <c r="N4" s="7"/>
      <c r="O4" s="7"/>
      <c r="P4" s="7"/>
      <c r="Q4" s="7"/>
      <c r="R4" s="6" t="s">
        <v>69</v>
      </c>
      <c r="S4" s="6" t="s">
        <v>70</v>
      </c>
      <c r="T4" s="6" t="s">
        <v>71</v>
      </c>
      <c r="U4" s="79" t="s">
        <v>72</v>
      </c>
      <c r="V4" s="80"/>
      <c r="W4" s="23"/>
      <c r="X4" s="24"/>
      <c r="Y4" s="54" t="s">
        <v>73</v>
      </c>
      <c r="Z4" s="55" t="s">
        <v>74</v>
      </c>
      <c r="AA4" s="55" t="s">
        <v>75</v>
      </c>
      <c r="AB4" s="55" t="s">
        <v>76</v>
      </c>
      <c r="AC4" s="56" t="s">
        <v>77</v>
      </c>
      <c r="AD4" s="57" t="s">
        <v>75</v>
      </c>
      <c r="AE4" s="57" t="s">
        <v>76</v>
      </c>
      <c r="AF4" s="55" t="s">
        <v>78</v>
      </c>
      <c r="AG4" s="55" t="s">
        <v>75</v>
      </c>
      <c r="AH4" s="55" t="s">
        <v>76</v>
      </c>
      <c r="AI4" s="57" t="s">
        <v>79</v>
      </c>
      <c r="AJ4" s="57" t="s">
        <v>75</v>
      </c>
      <c r="AK4" s="57" t="s">
        <v>76</v>
      </c>
      <c r="AL4" s="55" t="s">
        <v>80</v>
      </c>
      <c r="AM4" s="55" t="s">
        <v>75</v>
      </c>
      <c r="AN4" s="58" t="s">
        <v>76</v>
      </c>
    </row>
    <row r="5" spans="1:40" ht="94.5" customHeight="1" thickBot="1">
      <c r="A5" s="67" t="s">
        <v>90</v>
      </c>
      <c r="B5" s="68">
        <v>206</v>
      </c>
      <c r="C5" s="68">
        <v>12</v>
      </c>
      <c r="D5" s="69"/>
      <c r="E5" s="70" t="s">
        <v>16</v>
      </c>
      <c r="F5" s="71">
        <v>5675</v>
      </c>
      <c r="G5" s="70" t="s">
        <v>11</v>
      </c>
      <c r="H5" s="69">
        <v>2003</v>
      </c>
      <c r="I5" s="69" t="s">
        <v>55</v>
      </c>
      <c r="J5" s="81">
        <f>210000000/239.64</f>
        <v>876314.4717075614</v>
      </c>
      <c r="K5" s="69" t="s">
        <v>7</v>
      </c>
      <c r="L5" s="69" t="s">
        <v>93</v>
      </c>
      <c r="M5" s="69" t="s">
        <v>94</v>
      </c>
      <c r="N5" s="69" t="s">
        <v>56</v>
      </c>
      <c r="O5" s="69" t="s">
        <v>57</v>
      </c>
      <c r="P5" s="72">
        <v>4014</v>
      </c>
      <c r="Q5" s="72">
        <v>150</v>
      </c>
      <c r="R5" s="77">
        <f>+J5/5/1700</f>
        <v>103.09582020088958</v>
      </c>
      <c r="S5" s="77">
        <v>21.11</v>
      </c>
      <c r="T5" s="77">
        <v>25.79</v>
      </c>
      <c r="U5" s="78">
        <f>SUM(R5:T5)</f>
        <v>149.99582020088957</v>
      </c>
      <c r="V5" s="72">
        <v>90</v>
      </c>
      <c r="W5" s="59">
        <v>98.13</v>
      </c>
      <c r="X5" s="82" t="s">
        <v>109</v>
      </c>
      <c r="Y5" s="59">
        <f>SUM(AB5+AE5+AH5+AK5+AN5)</f>
        <v>100</v>
      </c>
      <c r="Z5" s="60" t="s">
        <v>49</v>
      </c>
      <c r="AA5" s="61" t="s">
        <v>16</v>
      </c>
      <c r="AB5" s="61">
        <v>50</v>
      </c>
      <c r="AC5" s="32" t="s">
        <v>50</v>
      </c>
      <c r="AD5" s="59" t="s">
        <v>14</v>
      </c>
      <c r="AE5" s="59">
        <v>15</v>
      </c>
      <c r="AF5" s="60" t="s">
        <v>58</v>
      </c>
      <c r="AG5" s="61" t="s">
        <v>98</v>
      </c>
      <c r="AH5" s="61">
        <v>15</v>
      </c>
      <c r="AI5" s="32" t="s">
        <v>59</v>
      </c>
      <c r="AJ5" s="59" t="s">
        <v>16</v>
      </c>
      <c r="AK5" s="59">
        <v>15</v>
      </c>
      <c r="AL5" s="61" t="s">
        <v>100</v>
      </c>
      <c r="AM5" s="61" t="s">
        <v>16</v>
      </c>
      <c r="AN5" s="62">
        <v>5</v>
      </c>
    </row>
    <row r="6" spans="1:40" ht="103.5" customHeight="1" thickBot="1">
      <c r="A6" s="5" t="s">
        <v>10</v>
      </c>
      <c r="B6" s="6">
        <v>206</v>
      </c>
      <c r="C6" s="6">
        <v>12</v>
      </c>
      <c r="D6" s="7"/>
      <c r="E6" s="1" t="s">
        <v>99</v>
      </c>
      <c r="F6" s="2">
        <v>5438</v>
      </c>
      <c r="G6" s="1" t="s">
        <v>12</v>
      </c>
      <c r="H6" s="7">
        <v>2002</v>
      </c>
      <c r="I6" s="7" t="s">
        <v>39</v>
      </c>
      <c r="J6" s="27">
        <f>32028000/239.64</f>
        <v>133650.47571357037</v>
      </c>
      <c r="K6" s="7" t="s">
        <v>7</v>
      </c>
      <c r="L6" s="7" t="s">
        <v>40</v>
      </c>
      <c r="M6" s="7" t="s">
        <v>41</v>
      </c>
      <c r="N6" s="7" t="s">
        <v>38</v>
      </c>
      <c r="O6" s="7" t="s">
        <v>34</v>
      </c>
      <c r="P6" s="25">
        <v>1148</v>
      </c>
      <c r="Q6" s="52">
        <v>150</v>
      </c>
      <c r="R6" s="65">
        <f aca="true" t="shared" si="0" ref="R6:R14">+J6/5/1700</f>
        <v>15.723585378067103</v>
      </c>
      <c r="S6" s="65">
        <v>26.85</v>
      </c>
      <c r="T6" s="65">
        <v>107.43</v>
      </c>
      <c r="U6" s="52">
        <f>SUM(R6:T6)</f>
        <v>150.0035853780671</v>
      </c>
      <c r="V6" s="25">
        <v>85</v>
      </c>
      <c r="W6" s="25">
        <v>90</v>
      </c>
      <c r="X6" s="82" t="s">
        <v>109</v>
      </c>
      <c r="Y6" s="59">
        <f>SUM(AB6+AE6+AH6+AK6+AN6)</f>
        <v>90</v>
      </c>
      <c r="Z6" s="39" t="s">
        <v>49</v>
      </c>
      <c r="AA6" s="40" t="s">
        <v>16</v>
      </c>
      <c r="AB6" s="40">
        <v>45</v>
      </c>
      <c r="AC6" s="7" t="s">
        <v>50</v>
      </c>
      <c r="AD6" s="25"/>
      <c r="AE6" s="25"/>
      <c r="AF6" s="39"/>
      <c r="AG6" s="40"/>
      <c r="AH6" s="40"/>
      <c r="AI6" s="7" t="s">
        <v>108</v>
      </c>
      <c r="AJ6" s="25" t="s">
        <v>16</v>
      </c>
      <c r="AK6" s="25">
        <v>35</v>
      </c>
      <c r="AL6" s="61" t="s">
        <v>100</v>
      </c>
      <c r="AM6" s="40"/>
      <c r="AN6" s="63">
        <v>10</v>
      </c>
    </row>
    <row r="7" spans="1:40" ht="135.75" customHeight="1" thickBot="1">
      <c r="A7" s="5" t="s">
        <v>10</v>
      </c>
      <c r="B7" s="6">
        <v>206</v>
      </c>
      <c r="C7" s="6">
        <v>15</v>
      </c>
      <c r="D7" s="7"/>
      <c r="E7" s="1" t="s">
        <v>15</v>
      </c>
      <c r="F7" s="2">
        <v>5673</v>
      </c>
      <c r="G7" s="1" t="s">
        <v>13</v>
      </c>
      <c r="H7" s="7">
        <v>2002</v>
      </c>
      <c r="I7" s="9" t="s">
        <v>22</v>
      </c>
      <c r="J7" s="27">
        <f>29000000/239.64</f>
        <v>121014.85561675848</v>
      </c>
      <c r="K7" s="7" t="s">
        <v>7</v>
      </c>
      <c r="L7" s="7" t="s">
        <v>52</v>
      </c>
      <c r="M7" s="7" t="s">
        <v>54</v>
      </c>
      <c r="N7" s="8" t="s">
        <v>23</v>
      </c>
      <c r="O7" s="8" t="s">
        <v>24</v>
      </c>
      <c r="P7" s="25">
        <v>4036</v>
      </c>
      <c r="Q7" s="52">
        <v>60</v>
      </c>
      <c r="R7" s="65">
        <f t="shared" si="0"/>
        <v>14.237041837265702</v>
      </c>
      <c r="S7" s="65">
        <v>11.44</v>
      </c>
      <c r="T7" s="65">
        <v>34.32</v>
      </c>
      <c r="U7" s="52">
        <f aca="true" t="shared" si="1" ref="U7:U14">SUM(R7:T7)</f>
        <v>59.9970418372657</v>
      </c>
      <c r="V7" s="25">
        <v>90</v>
      </c>
      <c r="W7" s="25">
        <v>100</v>
      </c>
      <c r="X7" s="82" t="s">
        <v>109</v>
      </c>
      <c r="Y7" s="25">
        <f aca="true" t="shared" si="2" ref="Y7:Y14">SUM(AB7+AE7+AH7+AK7+AN7)</f>
        <v>100</v>
      </c>
      <c r="Z7" s="39" t="s">
        <v>25</v>
      </c>
      <c r="AA7" s="40" t="s">
        <v>98</v>
      </c>
      <c r="AB7" s="40">
        <v>100</v>
      </c>
      <c r="AC7" s="7"/>
      <c r="AD7" s="25"/>
      <c r="AE7" s="25"/>
      <c r="AF7" s="39"/>
      <c r="AG7" s="40"/>
      <c r="AH7" s="40"/>
      <c r="AI7" s="7"/>
      <c r="AJ7" s="25"/>
      <c r="AK7" s="25"/>
      <c r="AL7" s="40"/>
      <c r="AM7" s="40"/>
      <c r="AN7" s="63"/>
    </row>
    <row r="8" spans="1:40" ht="95.25" customHeight="1" thickBot="1">
      <c r="A8" s="5" t="s">
        <v>10</v>
      </c>
      <c r="B8" s="6">
        <v>206</v>
      </c>
      <c r="C8" s="6">
        <v>13</v>
      </c>
      <c r="D8" s="7"/>
      <c r="E8" s="1" t="s">
        <v>14</v>
      </c>
      <c r="F8" s="2">
        <v>5438</v>
      </c>
      <c r="G8" s="1" t="s">
        <v>21</v>
      </c>
      <c r="H8" s="7">
        <v>2007</v>
      </c>
      <c r="I8" s="7" t="s">
        <v>35</v>
      </c>
      <c r="J8" s="27">
        <v>238000</v>
      </c>
      <c r="K8" s="7" t="s">
        <v>9</v>
      </c>
      <c r="L8" s="7" t="s">
        <v>45</v>
      </c>
      <c r="M8" s="7" t="s">
        <v>46</v>
      </c>
      <c r="N8" s="7" t="s">
        <v>36</v>
      </c>
      <c r="O8" s="7" t="s">
        <v>37</v>
      </c>
      <c r="P8" s="25">
        <v>4125</v>
      </c>
      <c r="Q8" s="52">
        <v>100</v>
      </c>
      <c r="R8" s="65">
        <f t="shared" si="0"/>
        <v>28</v>
      </c>
      <c r="S8" s="65">
        <v>50.4</v>
      </c>
      <c r="T8" s="65">
        <v>21.6</v>
      </c>
      <c r="U8" s="52">
        <f t="shared" si="1"/>
        <v>100</v>
      </c>
      <c r="V8" s="25">
        <v>90</v>
      </c>
      <c r="W8" s="25">
        <v>63.69</v>
      </c>
      <c r="X8" s="82" t="s">
        <v>109</v>
      </c>
      <c r="Y8" s="25">
        <f t="shared" si="2"/>
        <v>90</v>
      </c>
      <c r="Z8" s="39" t="s">
        <v>51</v>
      </c>
      <c r="AA8" s="40" t="s">
        <v>14</v>
      </c>
      <c r="AB8" s="40">
        <v>60</v>
      </c>
      <c r="AC8" s="7" t="s">
        <v>49</v>
      </c>
      <c r="AD8" s="80" t="s">
        <v>16</v>
      </c>
      <c r="AE8" s="25">
        <v>30</v>
      </c>
      <c r="AF8" s="39"/>
      <c r="AG8" s="40"/>
      <c r="AH8" s="40"/>
      <c r="AI8" s="7"/>
      <c r="AJ8" s="25"/>
      <c r="AK8" s="25"/>
      <c r="AL8" s="40"/>
      <c r="AM8" s="40"/>
      <c r="AN8" s="63"/>
    </row>
    <row r="9" spans="1:40" ht="90" thickBot="1">
      <c r="A9" s="5" t="s">
        <v>10</v>
      </c>
      <c r="B9" s="6">
        <v>206</v>
      </c>
      <c r="C9" s="6">
        <v>15</v>
      </c>
      <c r="D9" s="7"/>
      <c r="E9" s="1" t="s">
        <v>15</v>
      </c>
      <c r="F9" s="2">
        <v>5673</v>
      </c>
      <c r="G9" s="1" t="s">
        <v>26</v>
      </c>
      <c r="H9" s="7">
        <v>2007</v>
      </c>
      <c r="I9" s="10" t="s">
        <v>27</v>
      </c>
      <c r="J9" s="27">
        <v>64304.79</v>
      </c>
      <c r="K9" s="7" t="s">
        <v>9</v>
      </c>
      <c r="L9" s="7" t="s">
        <v>53</v>
      </c>
      <c r="M9" s="7" t="s">
        <v>54</v>
      </c>
      <c r="N9" s="8" t="s">
        <v>28</v>
      </c>
      <c r="O9" s="8" t="s">
        <v>29</v>
      </c>
      <c r="P9" s="25">
        <v>4297.404</v>
      </c>
      <c r="Q9" s="52">
        <v>60</v>
      </c>
      <c r="R9" s="65">
        <f t="shared" si="0"/>
        <v>7.565269411764707</v>
      </c>
      <c r="S9" s="65">
        <v>13.11</v>
      </c>
      <c r="T9" s="65">
        <v>39.32</v>
      </c>
      <c r="U9" s="52">
        <f t="shared" si="1"/>
        <v>59.99526941176471</v>
      </c>
      <c r="V9" s="25">
        <v>90</v>
      </c>
      <c r="W9" s="25" t="s">
        <v>102</v>
      </c>
      <c r="X9" s="82" t="s">
        <v>109</v>
      </c>
      <c r="Y9" s="25">
        <f t="shared" si="2"/>
        <v>100</v>
      </c>
      <c r="Z9" s="39" t="s">
        <v>25</v>
      </c>
      <c r="AA9" s="40" t="s">
        <v>98</v>
      </c>
      <c r="AB9" s="40">
        <v>80</v>
      </c>
      <c r="AC9" s="7" t="s">
        <v>30</v>
      </c>
      <c r="AD9" s="25" t="s">
        <v>98</v>
      </c>
      <c r="AE9" s="25">
        <v>20</v>
      </c>
      <c r="AF9" s="39"/>
      <c r="AG9" s="40"/>
      <c r="AH9" s="40"/>
      <c r="AI9" s="7"/>
      <c r="AJ9" s="25"/>
      <c r="AK9" s="25"/>
      <c r="AL9" s="40"/>
      <c r="AM9" s="40"/>
      <c r="AN9" s="63"/>
    </row>
    <row r="10" spans="1:40" ht="96.75" customHeight="1" thickBot="1">
      <c r="A10" s="5" t="s">
        <v>10</v>
      </c>
      <c r="B10" s="6">
        <v>206</v>
      </c>
      <c r="C10" s="6">
        <v>12</v>
      </c>
      <c r="D10" s="7"/>
      <c r="E10" s="1" t="s">
        <v>16</v>
      </c>
      <c r="F10" s="2">
        <v>5675</v>
      </c>
      <c r="G10" s="1" t="s">
        <v>92</v>
      </c>
      <c r="H10" s="7">
        <v>2007</v>
      </c>
      <c r="I10" s="7" t="s">
        <v>60</v>
      </c>
      <c r="J10" s="27">
        <v>577532.97</v>
      </c>
      <c r="K10" s="7" t="s">
        <v>9</v>
      </c>
      <c r="L10" s="7" t="s">
        <v>95</v>
      </c>
      <c r="M10" s="7" t="s">
        <v>96</v>
      </c>
      <c r="N10" s="7" t="s">
        <v>61</v>
      </c>
      <c r="O10" s="7" t="s">
        <v>62</v>
      </c>
      <c r="P10" s="25">
        <v>4298</v>
      </c>
      <c r="Q10" s="52">
        <v>200</v>
      </c>
      <c r="R10" s="65">
        <f t="shared" si="0"/>
        <v>67.94505529411765</v>
      </c>
      <c r="S10" s="65">
        <v>79.23</v>
      </c>
      <c r="T10" s="65">
        <v>52.82</v>
      </c>
      <c r="U10" s="52">
        <f t="shared" si="1"/>
        <v>199.99505529411766</v>
      </c>
      <c r="V10" s="25">
        <v>90</v>
      </c>
      <c r="W10" s="25">
        <v>11.66</v>
      </c>
      <c r="X10" s="82" t="s">
        <v>109</v>
      </c>
      <c r="Y10" s="25">
        <f t="shared" si="2"/>
        <v>100</v>
      </c>
      <c r="Z10" s="39" t="s">
        <v>49</v>
      </c>
      <c r="AA10" s="40" t="s">
        <v>16</v>
      </c>
      <c r="AB10" s="40">
        <v>45</v>
      </c>
      <c r="AC10" s="7" t="s">
        <v>51</v>
      </c>
      <c r="AD10" s="25" t="s">
        <v>14</v>
      </c>
      <c r="AE10" s="25">
        <v>15</v>
      </c>
      <c r="AF10" s="39" t="s">
        <v>58</v>
      </c>
      <c r="AG10" s="40" t="s">
        <v>98</v>
      </c>
      <c r="AH10" s="40">
        <v>15</v>
      </c>
      <c r="AI10" s="7" t="s">
        <v>59</v>
      </c>
      <c r="AJ10" s="25" t="s">
        <v>16</v>
      </c>
      <c r="AK10" s="25">
        <v>15</v>
      </c>
      <c r="AL10" s="40" t="s">
        <v>100</v>
      </c>
      <c r="AM10" s="40" t="s">
        <v>16</v>
      </c>
      <c r="AN10" s="63">
        <v>10</v>
      </c>
    </row>
    <row r="11" spans="1:40" ht="136.5" customHeight="1" thickBot="1">
      <c r="A11" s="5" t="s">
        <v>10</v>
      </c>
      <c r="B11" s="6">
        <v>206</v>
      </c>
      <c r="C11" s="6">
        <v>12</v>
      </c>
      <c r="D11" s="7"/>
      <c r="E11" s="1" t="s">
        <v>16</v>
      </c>
      <c r="F11" s="2">
        <v>5675</v>
      </c>
      <c r="G11" s="1" t="s">
        <v>107</v>
      </c>
      <c r="H11" s="7">
        <v>2008</v>
      </c>
      <c r="I11" s="7" t="s">
        <v>104</v>
      </c>
      <c r="J11" s="27">
        <v>53868</v>
      </c>
      <c r="K11" s="7" t="s">
        <v>9</v>
      </c>
      <c r="L11" s="7" t="s">
        <v>95</v>
      </c>
      <c r="M11" s="7" t="s">
        <v>96</v>
      </c>
      <c r="N11" s="8" t="s">
        <v>105</v>
      </c>
      <c r="O11" s="7" t="s">
        <v>106</v>
      </c>
      <c r="P11" s="25">
        <v>4293</v>
      </c>
      <c r="Q11" s="52">
        <v>50</v>
      </c>
      <c r="R11" s="65">
        <f t="shared" si="0"/>
        <v>6.337411764705883</v>
      </c>
      <c r="S11" s="65">
        <v>2.18</v>
      </c>
      <c r="T11" s="65">
        <v>41.48</v>
      </c>
      <c r="U11" s="52">
        <f t="shared" si="1"/>
        <v>49.99741176470588</v>
      </c>
      <c r="V11" s="25">
        <v>75</v>
      </c>
      <c r="W11" s="25">
        <v>36.66</v>
      </c>
      <c r="X11" s="82" t="s">
        <v>109</v>
      </c>
      <c r="Y11" s="25">
        <f t="shared" si="2"/>
        <v>80</v>
      </c>
      <c r="Z11" s="39" t="s">
        <v>110</v>
      </c>
      <c r="AA11" s="40" t="s">
        <v>16</v>
      </c>
      <c r="AB11" s="40">
        <v>40</v>
      </c>
      <c r="AC11" s="7" t="s">
        <v>111</v>
      </c>
      <c r="AD11" s="25" t="s">
        <v>14</v>
      </c>
      <c r="AE11" s="25">
        <v>30</v>
      </c>
      <c r="AF11" s="39" t="s">
        <v>112</v>
      </c>
      <c r="AG11" s="40" t="s">
        <v>115</v>
      </c>
      <c r="AH11" s="40">
        <v>10</v>
      </c>
      <c r="AI11" s="7"/>
      <c r="AJ11" s="25"/>
      <c r="AK11" s="25"/>
      <c r="AL11" s="40"/>
      <c r="AM11" s="40"/>
      <c r="AN11" s="63"/>
    </row>
    <row r="12" spans="1:40" ht="107.25" customHeight="1" thickBot="1">
      <c r="A12" s="5" t="s">
        <v>17</v>
      </c>
      <c r="B12" s="6">
        <v>206</v>
      </c>
      <c r="C12" s="6">
        <v>13</v>
      </c>
      <c r="D12" s="7"/>
      <c r="E12" s="1" t="s">
        <v>14</v>
      </c>
      <c r="F12" s="2">
        <v>5438</v>
      </c>
      <c r="G12" s="1" t="s">
        <v>18</v>
      </c>
      <c r="H12" s="7">
        <v>2006</v>
      </c>
      <c r="I12" s="7" t="s">
        <v>42</v>
      </c>
      <c r="J12" s="27">
        <v>108113.86</v>
      </c>
      <c r="K12" s="7" t="s">
        <v>8</v>
      </c>
      <c r="L12" s="7" t="s">
        <v>43</v>
      </c>
      <c r="M12" s="7" t="s">
        <v>44</v>
      </c>
      <c r="N12" s="7" t="s">
        <v>47</v>
      </c>
      <c r="O12" s="7" t="s">
        <v>48</v>
      </c>
      <c r="P12" s="25">
        <v>625</v>
      </c>
      <c r="Q12" s="52">
        <v>200</v>
      </c>
      <c r="R12" s="65">
        <f t="shared" si="0"/>
        <v>12.719277647058824</v>
      </c>
      <c r="S12" s="65">
        <v>131.1</v>
      </c>
      <c r="T12" s="65">
        <v>56.84</v>
      </c>
      <c r="U12" s="52">
        <f t="shared" si="1"/>
        <v>200.65927764705881</v>
      </c>
      <c r="V12" s="25">
        <v>60</v>
      </c>
      <c r="W12" s="25">
        <v>63.16</v>
      </c>
      <c r="X12" s="82" t="s">
        <v>109</v>
      </c>
      <c r="Y12" s="25">
        <f t="shared" si="2"/>
        <v>90</v>
      </c>
      <c r="Z12" s="39" t="s">
        <v>51</v>
      </c>
      <c r="AA12" s="40" t="s">
        <v>14</v>
      </c>
      <c r="AB12" s="40">
        <v>60</v>
      </c>
      <c r="AC12" s="7" t="s">
        <v>49</v>
      </c>
      <c r="AD12" s="80" t="s">
        <v>16</v>
      </c>
      <c r="AE12" s="25">
        <v>30</v>
      </c>
      <c r="AF12" s="39"/>
      <c r="AG12" s="40"/>
      <c r="AH12" s="40"/>
      <c r="AI12" s="7"/>
      <c r="AJ12" s="25"/>
      <c r="AK12" s="25"/>
      <c r="AL12" s="40"/>
      <c r="AM12" s="40"/>
      <c r="AN12" s="63"/>
    </row>
    <row r="13" spans="1:40" ht="102" customHeight="1" thickBot="1">
      <c r="A13" s="5" t="s">
        <v>17</v>
      </c>
      <c r="B13" s="6">
        <v>206</v>
      </c>
      <c r="C13" s="6">
        <v>12</v>
      </c>
      <c r="D13" s="7"/>
      <c r="E13" s="1" t="s">
        <v>16</v>
      </c>
      <c r="F13" s="2">
        <v>5675</v>
      </c>
      <c r="G13" s="1" t="s">
        <v>91</v>
      </c>
      <c r="H13" s="7">
        <v>2004</v>
      </c>
      <c r="I13" s="7" t="s">
        <v>63</v>
      </c>
      <c r="J13" s="27">
        <f>25500000/239.64</f>
        <v>106409.61442163246</v>
      </c>
      <c r="K13" s="7" t="s">
        <v>8</v>
      </c>
      <c r="L13" s="7" t="s">
        <v>95</v>
      </c>
      <c r="M13" s="7" t="s">
        <v>97</v>
      </c>
      <c r="N13" s="7" t="s">
        <v>64</v>
      </c>
      <c r="O13" s="7" t="s">
        <v>65</v>
      </c>
      <c r="P13" s="25">
        <v>4062</v>
      </c>
      <c r="Q13" s="52">
        <v>50</v>
      </c>
      <c r="R13" s="65">
        <f t="shared" si="0"/>
        <v>12.518778167250879</v>
      </c>
      <c r="S13" s="65">
        <v>18.74</v>
      </c>
      <c r="T13" s="65">
        <v>18.74</v>
      </c>
      <c r="U13" s="52">
        <f t="shared" si="1"/>
        <v>49.998778167250876</v>
      </c>
      <c r="V13" s="25">
        <v>40</v>
      </c>
      <c r="W13" s="25">
        <v>100</v>
      </c>
      <c r="X13" s="82" t="s">
        <v>109</v>
      </c>
      <c r="Y13" s="25">
        <f t="shared" si="2"/>
        <v>100</v>
      </c>
      <c r="Z13" s="39" t="s">
        <v>49</v>
      </c>
      <c r="AA13" s="40" t="s">
        <v>16</v>
      </c>
      <c r="AB13" s="40">
        <v>60</v>
      </c>
      <c r="AC13" s="7" t="s">
        <v>51</v>
      </c>
      <c r="AD13" s="25" t="s">
        <v>14</v>
      </c>
      <c r="AE13" s="25">
        <v>10</v>
      </c>
      <c r="AF13" s="39" t="s">
        <v>58</v>
      </c>
      <c r="AG13" s="40" t="s">
        <v>98</v>
      </c>
      <c r="AH13" s="40">
        <v>15</v>
      </c>
      <c r="AI13" s="7" t="s">
        <v>59</v>
      </c>
      <c r="AJ13" s="25" t="s">
        <v>16</v>
      </c>
      <c r="AK13" s="25">
        <v>10</v>
      </c>
      <c r="AL13" s="40" t="s">
        <v>100</v>
      </c>
      <c r="AM13" s="40" t="s">
        <v>16</v>
      </c>
      <c r="AN13" s="63">
        <v>5</v>
      </c>
    </row>
    <row r="14" spans="1:40" ht="90" thickBot="1">
      <c r="A14" s="11" t="s">
        <v>17</v>
      </c>
      <c r="B14" s="12">
        <v>206</v>
      </c>
      <c r="C14" s="12">
        <v>15</v>
      </c>
      <c r="D14" s="13"/>
      <c r="E14" s="4" t="s">
        <v>15</v>
      </c>
      <c r="F14" s="14">
        <v>5673</v>
      </c>
      <c r="G14" s="4" t="s">
        <v>19</v>
      </c>
      <c r="H14" s="13">
        <v>2004</v>
      </c>
      <c r="I14" s="13" t="s">
        <v>31</v>
      </c>
      <c r="J14" s="28">
        <f>12000000/239.64</f>
        <v>50075.11266900351</v>
      </c>
      <c r="K14" s="13" t="s">
        <v>8</v>
      </c>
      <c r="L14" s="13" t="s">
        <v>52</v>
      </c>
      <c r="M14" s="13" t="s">
        <v>54</v>
      </c>
      <c r="N14" s="15" t="s">
        <v>32</v>
      </c>
      <c r="O14" s="15" t="s">
        <v>33</v>
      </c>
      <c r="P14" s="26">
        <v>4059</v>
      </c>
      <c r="Q14" s="53">
        <v>60</v>
      </c>
      <c r="R14" s="66">
        <f t="shared" si="0"/>
        <v>5.891189725765119</v>
      </c>
      <c r="S14" s="66">
        <v>13.53</v>
      </c>
      <c r="T14" s="66">
        <v>40.58</v>
      </c>
      <c r="U14" s="53">
        <f t="shared" si="1"/>
        <v>60.001189725765116</v>
      </c>
      <c r="V14" s="26">
        <v>100</v>
      </c>
      <c r="W14" s="26">
        <v>100</v>
      </c>
      <c r="X14" s="84" t="s">
        <v>109</v>
      </c>
      <c r="Y14" s="26">
        <f t="shared" si="2"/>
        <v>100</v>
      </c>
      <c r="Z14" s="41" t="s">
        <v>25</v>
      </c>
      <c r="AA14" s="42" t="s">
        <v>98</v>
      </c>
      <c r="AB14" s="42"/>
      <c r="AC14" s="16" t="s">
        <v>30</v>
      </c>
      <c r="AD14" s="26" t="s">
        <v>98</v>
      </c>
      <c r="AE14" s="26">
        <v>100</v>
      </c>
      <c r="AF14" s="41"/>
      <c r="AG14" s="42"/>
      <c r="AH14" s="42"/>
      <c r="AI14" s="13"/>
      <c r="AJ14" s="26"/>
      <c r="AK14" s="26"/>
      <c r="AL14" s="42"/>
      <c r="AM14" s="42"/>
      <c r="AN14" s="64"/>
    </row>
    <row r="15" spans="1:26" ht="12.75">
      <c r="A15" s="44"/>
      <c r="B15" s="45"/>
      <c r="C15" s="46"/>
      <c r="D15" s="47"/>
      <c r="E15" s="48"/>
      <c r="F15" s="49"/>
      <c r="G15" s="47"/>
      <c r="H15" s="47"/>
      <c r="I15" s="47"/>
      <c r="J15" s="50"/>
      <c r="K15" s="45"/>
      <c r="L15" s="47"/>
      <c r="M15" s="51"/>
      <c r="N15" s="51"/>
      <c r="O15" s="51"/>
      <c r="P15" s="47"/>
      <c r="U15" s="35"/>
      <c r="Z15" s="43"/>
    </row>
    <row r="16" spans="6:26" ht="12.75">
      <c r="F16" s="35"/>
      <c r="J16"/>
      <c r="K16" s="43"/>
      <c r="U16" s="35"/>
      <c r="Z16" s="43"/>
    </row>
    <row r="17" spans="1:26" ht="12.75">
      <c r="A17" s="89" t="s">
        <v>88</v>
      </c>
      <c r="B17" s="89"/>
      <c r="C17" s="89"/>
      <c r="D17" s="89"/>
      <c r="E17" s="89"/>
      <c r="F17" s="89"/>
      <c r="J17"/>
      <c r="K17" s="90" t="s">
        <v>89</v>
      </c>
      <c r="L17" s="89"/>
      <c r="M17" s="89"/>
      <c r="N17" s="89"/>
      <c r="O17" s="89"/>
      <c r="P17" s="89"/>
      <c r="U17" s="35"/>
      <c r="Z17" s="43"/>
    </row>
    <row r="18" spans="6:11" ht="12.75">
      <c r="F18" s="35"/>
      <c r="J18"/>
      <c r="K18" s="43"/>
    </row>
    <row r="19" ht="12.75">
      <c r="J19"/>
    </row>
  </sheetData>
  <sheetProtection/>
  <mergeCells count="4">
    <mergeCell ref="R3:U3"/>
    <mergeCell ref="A1:G1"/>
    <mergeCell ref="A17:F17"/>
    <mergeCell ref="K17:P17"/>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 IMKT</dc:title>
  <dc:subject/>
  <dc:creator> mjenko</dc:creator>
  <cp:keywords/>
  <dc:description/>
  <cp:lastModifiedBy>Mitja Tomažič</cp:lastModifiedBy>
  <cp:lastPrinted>2011-01-04T11:40:09Z</cp:lastPrinted>
  <dcterms:created xsi:type="dcterms:W3CDTF">2009-06-15T12:06:31Z</dcterms:created>
  <dcterms:modified xsi:type="dcterms:W3CDTF">2012-01-06T12:23:27Z</dcterms:modified>
  <cp:category/>
  <cp:version/>
  <cp:contentType/>
  <cp:contentStatus/>
</cp:coreProperties>
</file>